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Раздел 1" sheetId="1" r:id="rId1"/>
    <sheet name="Раздел 2" sheetId="2" r:id="rId2"/>
    <sheet name="Лист1" sheetId="3" r:id="rId3"/>
  </sheets>
  <definedNames>
    <definedName name="_xlnm._FilterDatabase" localSheetId="0" hidden="1">'Раздел 1'!$A$90:$K$250</definedName>
    <definedName name="_xlnm.Print_Titles" localSheetId="0">'Раздел 1'!$22:$24</definedName>
    <definedName name="_xlnm.Print_Titles" localSheetId="1">'Раздел 2'!$3:$6</definedName>
    <definedName name="_xlnm.Print_Area" localSheetId="0">'Раздел 1'!$A$1:$K$250</definedName>
    <definedName name="_xlnm.Print_Area" localSheetId="1">'Раздел 2'!$A$1:$I$75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8" i="1" l="1"/>
  <c r="I92" i="1" s="1"/>
  <c r="I90" i="1" s="1"/>
  <c r="I62" i="1"/>
  <c r="I94" i="1"/>
  <c r="M184" i="1" l="1"/>
  <c r="M181" i="1"/>
  <c r="H240" i="1" l="1"/>
  <c r="G35" i="2" l="1"/>
  <c r="G37" i="2"/>
  <c r="F36" i="2"/>
  <c r="H129" i="1" l="1"/>
  <c r="H73" i="1" l="1"/>
  <c r="H62" i="1" l="1"/>
  <c r="H60" i="1" s="1"/>
  <c r="H36" i="1" l="1"/>
  <c r="F23" i="2" l="1"/>
  <c r="I30" i="1" l="1"/>
  <c r="I36" i="1" s="1"/>
  <c r="J30" i="1" s="1"/>
  <c r="J36" i="1" s="1"/>
  <c r="H35" i="1"/>
  <c r="I29" i="1" s="1"/>
  <c r="H34" i="1"/>
  <c r="I28" i="1" s="1"/>
  <c r="I34" i="1" s="1"/>
  <c r="J28" i="1" s="1"/>
  <c r="J34" i="1" s="1"/>
  <c r="I35" i="1" l="1"/>
  <c r="J29" i="1" s="1"/>
  <c r="J35" i="1" s="1"/>
  <c r="O181" i="1"/>
  <c r="N181" i="1"/>
  <c r="M45" i="1"/>
  <c r="I129" i="1" l="1"/>
  <c r="J129" i="1"/>
  <c r="H127" i="1"/>
  <c r="I39" i="1" l="1"/>
  <c r="J39" i="1"/>
  <c r="H39" i="1"/>
  <c r="H168" i="1" l="1"/>
  <c r="H166" i="1" s="1"/>
  <c r="F35" i="2" l="1"/>
  <c r="H94" i="1" l="1"/>
  <c r="H182" i="1" l="1"/>
  <c r="F21" i="2" l="1"/>
  <c r="J48" i="1" l="1"/>
  <c r="J46" i="1" s="1"/>
  <c r="I48" i="1"/>
  <c r="I46" i="1" s="1"/>
  <c r="H25" i="1"/>
  <c r="H48" i="1"/>
  <c r="H46" i="1" s="1"/>
  <c r="J43" i="1" l="1"/>
  <c r="H43" i="1"/>
  <c r="I43" i="1"/>
  <c r="J94" i="1"/>
  <c r="I145" i="1"/>
  <c r="H227" i="1" l="1"/>
  <c r="H158" i="1"/>
  <c r="H154" i="1"/>
  <c r="H150" i="1"/>
  <c r="H118" i="1"/>
  <c r="H103" i="1"/>
  <c r="F17" i="2"/>
  <c r="H37" i="1" l="1"/>
  <c r="H148" i="1"/>
  <c r="H145" i="1"/>
  <c r="H139" i="1"/>
  <c r="I60" i="1" l="1"/>
  <c r="I37" i="1" s="1"/>
  <c r="I31" i="1" s="1"/>
  <c r="J62" i="1"/>
  <c r="J60" i="1" s="1"/>
  <c r="J37" i="1" l="1"/>
  <c r="I245" i="1" l="1"/>
  <c r="J245" i="1"/>
  <c r="H245" i="1"/>
  <c r="H232" i="1" l="1"/>
  <c r="I232" i="1"/>
  <c r="J232" i="1"/>
  <c r="I227" i="1"/>
  <c r="J227" i="1"/>
  <c r="G21" i="2" l="1"/>
  <c r="H21" i="2"/>
  <c r="I21" i="2"/>
  <c r="G17" i="2"/>
  <c r="H17" i="2"/>
  <c r="I35" i="2"/>
  <c r="G15" i="2" l="1"/>
  <c r="G7" i="2" s="1"/>
  <c r="H31" i="2"/>
  <c r="H15" i="2" s="1"/>
  <c r="G31" i="2"/>
  <c r="I31" i="2"/>
  <c r="I17" i="2"/>
  <c r="J238" i="1"/>
  <c r="I238" i="1"/>
  <c r="H238" i="1"/>
  <c r="H33" i="1" s="1"/>
  <c r="I27" i="1" s="1"/>
  <c r="J174" i="1"/>
  <c r="I174" i="1"/>
  <c r="H174" i="1"/>
  <c r="O112" i="1" s="1"/>
  <c r="J166" i="1"/>
  <c r="I166" i="1"/>
  <c r="J158" i="1"/>
  <c r="I158" i="1"/>
  <c r="J154" i="1"/>
  <c r="I154" i="1"/>
  <c r="J150" i="1"/>
  <c r="I150" i="1"/>
  <c r="J145" i="1"/>
  <c r="J139" i="1"/>
  <c r="I139" i="1"/>
  <c r="J118" i="1"/>
  <c r="J113" i="1"/>
  <c r="I113" i="1"/>
  <c r="H113" i="1"/>
  <c r="H92" i="1" s="1"/>
  <c r="J103" i="1"/>
  <c r="I103" i="1"/>
  <c r="I33" i="1" l="1"/>
  <c r="J27" i="1" s="1"/>
  <c r="I25" i="1"/>
  <c r="H35" i="2"/>
  <c r="H172" i="1"/>
  <c r="J182" i="1"/>
  <c r="J172" i="1" s="1"/>
  <c r="I7" i="2"/>
  <c r="H125" i="1"/>
  <c r="F31" i="2"/>
  <c r="F15" i="2" s="1"/>
  <c r="F7" i="2" s="1"/>
  <c r="I182" i="1"/>
  <c r="I172" i="1" s="1"/>
  <c r="J127" i="1"/>
  <c r="J125" i="1" s="1"/>
  <c r="J92" i="1"/>
  <c r="I127" i="1"/>
  <c r="I125" i="1" s="1"/>
  <c r="I148" i="1"/>
  <c r="J148" i="1"/>
  <c r="J25" i="1" l="1"/>
  <c r="J33" i="1"/>
  <c r="H90" i="1"/>
  <c r="H31" i="1" s="1"/>
  <c r="P112" i="1"/>
  <c r="Q112" i="1"/>
  <c r="H7" i="2"/>
  <c r="J90" i="1"/>
  <c r="H38" i="2"/>
  <c r="J31" i="1" l="1"/>
</calcChain>
</file>

<file path=xl/sharedStrings.xml><?xml version="1.0" encoding="utf-8"?>
<sst xmlns="http://schemas.openxmlformats.org/spreadsheetml/2006/main" count="1369" uniqueCount="400">
  <si>
    <t>Наименование показателя</t>
  </si>
  <si>
    <t>Код строки</t>
  </si>
  <si>
    <t>Код бюджетной классификации</t>
  </si>
  <si>
    <t>Сумма</t>
  </si>
  <si>
    <t>РзПр</t>
  </si>
  <si>
    <t>КВФО</t>
  </si>
  <si>
    <t xml:space="preserve">Аналитический код </t>
  </si>
  <si>
    <t>КОСГУ</t>
  </si>
  <si>
    <t>за пределами планового периода</t>
  </si>
  <si>
    <t>УТВЕРЖДАЮ</t>
  </si>
  <si>
    <t>(наименование должности уполномоченного лица, наименование органа - учредителя (учреждения)</t>
  </si>
  <si>
    <t>Коды</t>
  </si>
  <si>
    <t>Дата</t>
  </si>
  <si>
    <t>глава по БК</t>
  </si>
  <si>
    <t>ИНН</t>
  </si>
  <si>
    <t>КПП</t>
  </si>
  <si>
    <t>по ОКЕИ</t>
  </si>
  <si>
    <t>Орган, осуществляющий
функции и полномочия учредителя</t>
  </si>
  <si>
    <t>Учреждение</t>
  </si>
  <si>
    <t>Единица измерения: руб.</t>
  </si>
  <si>
    <t>Раздел 1. Поступления и выплаты</t>
  </si>
  <si>
    <t>Остаток средств на начало текущего финансового года</t>
  </si>
  <si>
    <t>в том числе:</t>
  </si>
  <si>
    <t>приносящая доход деятельность (собственные доходы учреждения)</t>
  </si>
  <si>
    <t>средства во временном распоряжении</t>
  </si>
  <si>
    <t>субсидия на выполнение государственного задания</t>
  </si>
  <si>
    <t>субсидии на иные цели</t>
  </si>
  <si>
    <t>Остаток средств на конец текущего финансового года</t>
  </si>
  <si>
    <t>00001</t>
  </si>
  <si>
    <t>00002</t>
  </si>
  <si>
    <t>х</t>
  </si>
  <si>
    <t>2</t>
  </si>
  <si>
    <t>3</t>
  </si>
  <si>
    <t>4</t>
  </si>
  <si>
    <t>5</t>
  </si>
  <si>
    <t>Доходы, всего:</t>
  </si>
  <si>
    <t>доходы от собственности, всего</t>
  </si>
  <si>
    <t>доходы от операционной аренды</t>
  </si>
  <si>
    <t>иные доходы от собственности</t>
  </si>
  <si>
    <t>доходы от оказания услуг, работ, компенсации затрат учреждений, всего</t>
  </si>
  <si>
    <t xml:space="preserve">субсидия на финансовое обеспечение выполнения государственного задания </t>
  </si>
  <si>
    <t>поступления от оказания услуг (выполнения работ) на платной основе и от иной приносящей доход деятельности</t>
  </si>
  <si>
    <t>доходы от оказания платных услуг (работ)</t>
  </si>
  <si>
    <t>от образовательной деятельности</t>
  </si>
  <si>
    <t>от прочих видов деятельности</t>
  </si>
  <si>
    <t>доходы от компенсации затрат</t>
  </si>
  <si>
    <t>доходы по условным арендным платежам</t>
  </si>
  <si>
    <t>доходы от штрафов, пеней, иных сумм принудительного изъятия, всего</t>
  </si>
  <si>
    <t>доходы от штрафных санкций за нарушение законодательства о закупках и нарушение условий контрактов (договоров)</t>
  </si>
  <si>
    <t>страховые возмещения</t>
  </si>
  <si>
    <t>возмещение ущерба имуществу (за исключением страховых возмещений)</t>
  </si>
  <si>
    <t>прочие доходы от сумм принудительного изъятия</t>
  </si>
  <si>
    <t>безвозмездные денежные поступления, всего</t>
  </si>
  <si>
    <t>поступления текущего характера бюджетным и автономным учреждениям от сектора государственного управления</t>
  </si>
  <si>
    <t>из них:</t>
  </si>
  <si>
    <t>поступления текущего характера от организаций государственного сектора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</si>
  <si>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</t>
  </si>
  <si>
    <t>поступления капитального характера бюджетным и автономным учреждениям от сектора государственного управления</t>
  </si>
  <si>
    <t>поступления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</si>
  <si>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прочие доходы, всего</t>
  </si>
  <si>
    <t>доходы от операций с активами, всего</t>
  </si>
  <si>
    <t>доходы от выбытия основных средств</t>
  </si>
  <si>
    <t>прочие поступления, всего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</si>
  <si>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</si>
  <si>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</si>
  <si>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</si>
  <si>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</si>
  <si>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заработная плата</t>
  </si>
  <si>
    <t>премиальный фонд руководителя</t>
  </si>
  <si>
    <t>социальные пособия и компенсации персоналу в денежной форме</t>
  </si>
  <si>
    <t>иные выплаты персоналу учреждений, за исключением фонда оплаты труда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</si>
  <si>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</si>
  <si>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</si>
  <si>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транспортные услуги</t>
  </si>
  <si>
    <t>прочие работы, услуги</t>
  </si>
  <si>
    <t>иные выплаты, за исключением фонда оплаты труда учреждения, для выполнения отдельных полномочий</t>
  </si>
  <si>
    <t>иные выплаты текущего характера физическим лицам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</si>
  <si>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</si>
  <si>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</si>
  <si>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</si>
  <si>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</si>
  <si>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</si>
  <si>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</si>
  <si>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 в денежной форме</t>
  </si>
  <si>
    <t xml:space="preserve">пенсии, пособия, выплачиваемые работодателями, нанимателями бывшим работникам
</t>
  </si>
  <si>
    <t>приобретение товаров, работ, услуг в пользу граждан в целях их социального обеспечения</t>
  </si>
  <si>
    <t>стипендии</t>
  </si>
  <si>
    <t>премии и гранты</t>
  </si>
  <si>
    <t>уплата налогов, сборов и иных платежей, всего</t>
  </si>
  <si>
    <t>налог на имущество организаций и земельный налог</t>
  </si>
  <si>
    <t>налоги, пошлины и сборы</t>
  </si>
  <si>
    <t>прочие налоги, сборы</t>
  </si>
  <si>
    <t>иные платежи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</si>
  <si>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</si>
  <si>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</si>
  <si>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</si>
  <si>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организациям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</si>
  <si>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</si>
  <si>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причиненного вреда</t>
  </si>
  <si>
    <t>закупка товаров, работ, услуг в целях капитального ремонта государственного (муниципального) имущества</t>
  </si>
  <si>
    <t>работы, услуги по содержанию имущества</t>
  </si>
  <si>
    <t>услуги, работы для целей капитальных вложений</t>
  </si>
  <si>
    <t>прочая закупка товаров, работ и услуг</t>
  </si>
  <si>
    <t>услуги связи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</si>
  <si>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</si>
  <si>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</si>
  <si>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страхование</t>
  </si>
  <si>
    <t>увеличение стоимости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</si>
  <si>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</si>
  <si>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</si>
  <si>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</si>
  <si>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</si>
  <si>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</si>
  <si>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</si>
  <si>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</si>
  <si>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</si>
  <si>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</si>
  <si>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бюджетными и автономными учреждениями</t>
  </si>
  <si>
    <t xml:space="preserve">Выплаты, уменьшающие доход, всего </t>
  </si>
  <si>
    <t>иные доходы</t>
  </si>
  <si>
    <t xml:space="preserve">налог на прибыль </t>
  </si>
  <si>
    <t>налог на добавленную стоимость</t>
  </si>
  <si>
    <t xml:space="preserve">прочие налоги, уменьшающие доход </t>
  </si>
  <si>
    <t xml:space="preserve">Прочие выплаты, всего </t>
  </si>
  <si>
    <t>перечисление денежного обеспечения</t>
  </si>
  <si>
    <t>возврат в бюджет средств субсидии</t>
  </si>
  <si>
    <t xml:space="preserve">расходы на закупку товаров, работ, услуг, всего </t>
  </si>
  <si>
    <t>10000</t>
  </si>
  <si>
    <t>11000</t>
  </si>
  <si>
    <t>11010</t>
  </si>
  <si>
    <t>11020</t>
  </si>
  <si>
    <t>12000</t>
  </si>
  <si>
    <t>12100</t>
  </si>
  <si>
    <t>12200</t>
  </si>
  <si>
    <t>12210</t>
  </si>
  <si>
    <t>12220</t>
  </si>
  <si>
    <t>12230</t>
  </si>
  <si>
    <t>13000</t>
  </si>
  <si>
    <t>13100</t>
  </si>
  <si>
    <t>13200</t>
  </si>
  <si>
    <t>13300</t>
  </si>
  <si>
    <t>13400</t>
  </si>
  <si>
    <t>14000</t>
  </si>
  <si>
    <t>14100</t>
  </si>
  <si>
    <t>14200</t>
  </si>
  <si>
    <t>14300</t>
  </si>
  <si>
    <t>14400</t>
  </si>
  <si>
    <t>15000</t>
  </si>
  <si>
    <t>16000</t>
  </si>
  <si>
    <t>16100</t>
  </si>
  <si>
    <t>17000</t>
  </si>
  <si>
    <t>17100</t>
  </si>
  <si>
    <t>17200</t>
  </si>
  <si>
    <t>20000</t>
  </si>
  <si>
    <t>21000</t>
  </si>
  <si>
    <t>21100</t>
  </si>
  <si>
    <t>21110</t>
  </si>
  <si>
    <t>21200</t>
  </si>
  <si>
    <t>21210</t>
  </si>
  <si>
    <t>21220</t>
  </si>
  <si>
    <t>21230</t>
  </si>
  <si>
    <t>21240</t>
  </si>
  <si>
    <t>21300</t>
  </si>
  <si>
    <t>21310</t>
  </si>
  <si>
    <t>21330</t>
  </si>
  <si>
    <t>21400</t>
  </si>
  <si>
    <t>21410</t>
  </si>
  <si>
    <t>21420</t>
  </si>
  <si>
    <t>22000</t>
  </si>
  <si>
    <t>22100</t>
  </si>
  <si>
    <t>22110</t>
  </si>
  <si>
    <t>22111</t>
  </si>
  <si>
    <t>22113</t>
  </si>
  <si>
    <t>22114</t>
  </si>
  <si>
    <t>22120</t>
  </si>
  <si>
    <t>22121</t>
  </si>
  <si>
    <t>22200</t>
  </si>
  <si>
    <t>22210</t>
  </si>
  <si>
    <t>22220</t>
  </si>
  <si>
    <t>22300</t>
  </si>
  <si>
    <t>22310</t>
  </si>
  <si>
    <t>23000</t>
  </si>
  <si>
    <t>23100</t>
  </si>
  <si>
    <t>23110</t>
  </si>
  <si>
    <t>23200</t>
  </si>
  <si>
    <t>23210</t>
  </si>
  <si>
    <t>23300</t>
  </si>
  <si>
    <t>23310</t>
  </si>
  <si>
    <t>23320</t>
  </si>
  <si>
    <t>23330</t>
  </si>
  <si>
    <t>23340</t>
  </si>
  <si>
    <t>23350</t>
  </si>
  <si>
    <t>23360</t>
  </si>
  <si>
    <t>24000</t>
  </si>
  <si>
    <t>24100</t>
  </si>
  <si>
    <t>24110</t>
  </si>
  <si>
    <t>25000</t>
  </si>
  <si>
    <t>25100</t>
  </si>
  <si>
    <t>25110</t>
  </si>
  <si>
    <t>25120</t>
  </si>
  <si>
    <t>25130</t>
  </si>
  <si>
    <t>25200</t>
  </si>
  <si>
    <t>25201</t>
  </si>
  <si>
    <t>25202</t>
  </si>
  <si>
    <t>25203</t>
  </si>
  <si>
    <t>25204</t>
  </si>
  <si>
    <t>25205</t>
  </si>
  <si>
    <t>25206</t>
  </si>
  <si>
    <t>25207</t>
  </si>
  <si>
    <t>25208</t>
  </si>
  <si>
    <t>25210</t>
  </si>
  <si>
    <t>25211</t>
  </si>
  <si>
    <t>25212</t>
  </si>
  <si>
    <t>25213</t>
  </si>
  <si>
    <t>25214</t>
  </si>
  <si>
    <t>25215</t>
  </si>
  <si>
    <t>25216</t>
  </si>
  <si>
    <t>25217</t>
  </si>
  <si>
    <t>25218</t>
  </si>
  <si>
    <t>25300</t>
  </si>
  <si>
    <t>25310</t>
  </si>
  <si>
    <t>25320</t>
  </si>
  <si>
    <t>30000</t>
  </si>
  <si>
    <t>31000</t>
  </si>
  <si>
    <t>31100</t>
  </si>
  <si>
    <t>31200</t>
  </si>
  <si>
    <t>31300</t>
  </si>
  <si>
    <t>40000</t>
  </si>
  <si>
    <t>41000</t>
  </si>
  <si>
    <t>42000</t>
  </si>
  <si>
    <t>43000</t>
  </si>
  <si>
    <t>44000</t>
  </si>
  <si>
    <t>0704</t>
  </si>
  <si>
    <t>120</t>
  </si>
  <si>
    <t>130</t>
  </si>
  <si>
    <t>140</t>
  </si>
  <si>
    <t>150</t>
  </si>
  <si>
    <t>180</t>
  </si>
  <si>
    <t>400</t>
  </si>
  <si>
    <t>410</t>
  </si>
  <si>
    <t>510</t>
  </si>
  <si>
    <t>111</t>
  </si>
  <si>
    <t>112</t>
  </si>
  <si>
    <t>113</t>
  </si>
  <si>
    <t>119</t>
  </si>
  <si>
    <t>300</t>
  </si>
  <si>
    <t>320</t>
  </si>
  <si>
    <t>321</t>
  </si>
  <si>
    <t>323</t>
  </si>
  <si>
    <t>340</t>
  </si>
  <si>
    <t>350</t>
  </si>
  <si>
    <t>850</t>
  </si>
  <si>
    <t>851</t>
  </si>
  <si>
    <t>852</t>
  </si>
  <si>
    <t>853</t>
  </si>
  <si>
    <t>831</t>
  </si>
  <si>
    <t>243</t>
  </si>
  <si>
    <t>244</t>
  </si>
  <si>
    <t>406</t>
  </si>
  <si>
    <t>610</t>
  </si>
  <si>
    <t>121</t>
  </si>
  <si>
    <t>129</t>
  </si>
  <si>
    <t>131</t>
  </si>
  <si>
    <t>134</t>
  </si>
  <si>
    <t>135</t>
  </si>
  <si>
    <t>141</t>
  </si>
  <si>
    <t>143</t>
  </si>
  <si>
    <t>144</t>
  </si>
  <si>
    <t>145</t>
  </si>
  <si>
    <t>152</t>
  </si>
  <si>
    <t>154</t>
  </si>
  <si>
    <t>155</t>
  </si>
  <si>
    <t>162</t>
  </si>
  <si>
    <t>165</t>
  </si>
  <si>
    <t>211</t>
  </si>
  <si>
    <t>266</t>
  </si>
  <si>
    <t>212</t>
  </si>
  <si>
    <t>214</t>
  </si>
  <si>
    <t>222</t>
  </si>
  <si>
    <t>226</t>
  </si>
  <si>
    <t>296</t>
  </si>
  <si>
    <t>213</t>
  </si>
  <si>
    <t>262</t>
  </si>
  <si>
    <t>264</t>
  </si>
  <si>
    <t>291</t>
  </si>
  <si>
    <t>292</t>
  </si>
  <si>
    <t>293</t>
  </si>
  <si>
    <t>295</t>
  </si>
  <si>
    <t>297</t>
  </si>
  <si>
    <t>225</t>
  </si>
  <si>
    <t>228</t>
  </si>
  <si>
    <t>221</t>
  </si>
  <si>
    <t>223</t>
  </si>
  <si>
    <t>224</t>
  </si>
  <si>
    <t>227</t>
  </si>
  <si>
    <t>310</t>
  </si>
  <si>
    <t>341</t>
  </si>
  <si>
    <t>342</t>
  </si>
  <si>
    <t>343</t>
  </si>
  <si>
    <t>344</t>
  </si>
  <si>
    <t>345</t>
  </si>
  <si>
    <t>346</t>
  </si>
  <si>
    <t>347</t>
  </si>
  <si>
    <t>349</t>
  </si>
  <si>
    <t>189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</si>
  <si>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</si>
  <si>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</si>
  <si>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</si>
  <si>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</si>
  <si>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</si>
  <si>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1</t>
  </si>
  <si>
    <t>4.1</t>
  </si>
  <si>
    <t>6</t>
  </si>
  <si>
    <t>7</t>
  </si>
  <si>
    <t>8</t>
  </si>
  <si>
    <t>Выплаты на закупку товаров, работ, услуг, всего</t>
  </si>
  <si>
    <t>1.1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</si>
  <si>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</si>
  <si>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</si>
  <si>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</si>
  <si>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</si>
  <si>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</si>
  <si>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</si>
  <si>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</si>
  <si>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25400</t>
  </si>
  <si>
    <t>1.4.1</t>
  </si>
  <si>
    <t>за счет субсидий, предоставляемых на финансовое обеспечение выполнения государственного задания</t>
  </si>
  <si>
    <t>25410</t>
  </si>
  <si>
    <t>1.4.1.1</t>
  </si>
  <si>
    <t>в соответствии с Федеральным законом № 44-ФЗ</t>
  </si>
  <si>
    <t>25411</t>
  </si>
  <si>
    <t>1.4.1.2</t>
  </si>
  <si>
    <t xml:space="preserve">в соответствии с Федеральным законом № 223-ФЗ </t>
  </si>
  <si>
    <t>25412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</si>
  <si>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</si>
  <si>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</si>
  <si>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25420</t>
  </si>
  <si>
    <t>1.4.2.1</t>
  </si>
  <si>
    <t>25421</t>
  </si>
  <si>
    <t>1.4.2.2</t>
  </si>
  <si>
    <t>25422</t>
  </si>
  <si>
    <t>1.4.3</t>
  </si>
  <si>
    <t xml:space="preserve">за счет субсидий, предоставляемых на осуществление капитальных вложений </t>
  </si>
  <si>
    <t>25430</t>
  </si>
  <si>
    <t>1.4.4</t>
  </si>
  <si>
    <t>за счет прочих источников финансового обеспечения</t>
  </si>
  <si>
    <t>25440</t>
  </si>
  <si>
    <t>1.4.4.1</t>
  </si>
  <si>
    <t>25441</t>
  </si>
  <si>
    <t>1.4.4.2</t>
  </si>
  <si>
    <t>в соответствии с Федеральным законом № 223-ФЗ</t>
  </si>
  <si>
    <t>25442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</si>
  <si>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</si>
  <si>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25500</t>
  </si>
  <si>
    <t>в том числе по году начала закупки:</t>
  </si>
  <si>
    <t>25510</t>
  </si>
  <si>
    <t>25520</t>
  </si>
  <si>
    <t>25530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</si>
  <si>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</si>
  <si>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25600</t>
  </si>
  <si>
    <t>25610</t>
  </si>
  <si>
    <t>25620</t>
  </si>
  <si>
    <t>25630</t>
  </si>
  <si>
    <t>Исполнитель</t>
  </si>
  <si>
    <t>КПД/ КВР</t>
  </si>
  <si>
    <t>на 2023 год</t>
  </si>
  <si>
    <t>на 2024 год</t>
  </si>
  <si>
    <t>24120</t>
  </si>
  <si>
    <t>25301</t>
  </si>
  <si>
    <t>закупка энергетических ресурсов</t>
  </si>
  <si>
    <t>247</t>
  </si>
  <si>
    <t xml:space="preserve"> в соответствии с Федеральным законом N 44-ФЗ</t>
  </si>
  <si>
    <t xml:space="preserve"> в соответствии с Федеральным законом N 223-ФЗ</t>
  </si>
  <si>
    <t>25421.2</t>
  </si>
  <si>
    <t xml:space="preserve"> субсидии на осуществление капитальных вложений</t>
  </si>
  <si>
    <t xml:space="preserve">гранты из федерального бюджета в форме субсидий </t>
  </si>
  <si>
    <t>субсидия на финансовое обеспечение расходов на выплату государственной академической и государственной социальной стипендий студентам и государственного академического и государственного социального жалованья слушателям, обучающимся в областных государственных профессиональных образовательных организациях по очной форме обучения за счет средств областного бюджета</t>
  </si>
  <si>
    <t>субсидия на финансовое обеспечение расходов на предоставление установленных законодательством Российской Федерации и (или) Томской области мер социальной поддержки отдельным категориям обучающихся в областных государственных профессиональных образовательных организациях</t>
  </si>
  <si>
    <t>2023</t>
  </si>
  <si>
    <t>2024</t>
  </si>
  <si>
    <t>25140</t>
  </si>
  <si>
    <t>закупки</t>
  </si>
  <si>
    <t>7009004080</t>
  </si>
  <si>
    <t>700901001</t>
  </si>
  <si>
    <t>субсидия на обеспечение выплат ежемесячного денежного вознаграждения за классное руководство (кураторство) педагогическим работникам областных государственных профессиональных образовательных организаций, реализующих за счет средств областного бюджета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</si>
  <si>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25421.1</t>
  </si>
  <si>
    <t xml:space="preserve"> субсидии на финансовое обеспечение расходов на функционирование целевой модели цифровой образовательной среды в профессиональных образовательных организациях в рамках реализации регионального проекта «Цифровая образовательная среда» национального проекта «Образование»</t>
  </si>
  <si>
    <t>Главный бухгалтер</t>
  </si>
  <si>
    <t>25421.3</t>
  </si>
  <si>
    <t>на 2025 год</t>
  </si>
  <si>
    <t>План финансово-хозяйственной деятельности на 2023 год
и плановый период 2024 и 2025 годов</t>
  </si>
  <si>
    <t>2025</t>
  </si>
  <si>
    <t>субсидии на финансовое обеспечение расходов на функционирование целевой модели цифровой образовательной среды в профессиональных образовательных организациях в рамках реализации регионального проекта «Цифровая образовательная среда» национального проекта «Образование»</t>
  </si>
  <si>
    <t>субсидии на финансовое обеспечение расходов на реализацию мероприятий по обеспечению антитеррористической защищенности объектов (территорий) профессиональных образовательных организаций</t>
  </si>
  <si>
    <t>09WE452131</t>
  </si>
  <si>
    <t>субсидии на финансовое обеспечение расходов на создание (обновление) материально-технической базы профессиональных образовательных организаций</t>
  </si>
  <si>
    <t>субсидии на финансовое обеспечение расходов на капитальный ремонт областных объектов недвижимого имущества, выполнение проектно-изыскательских работ в целях проведения капитального ремонта</t>
  </si>
  <si>
    <t>Директор</t>
  </si>
  <si>
    <t>субсидии на укрепление материально-технической базы</t>
  </si>
  <si>
    <t xml:space="preserve">Начальник Департамента образования Томской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</si>
</sst>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20">
    <font>
      <sz val="11"/>
      <color theme="1"/>
      <name val="PT Astra Serif"/>
      <family val="2"/>
      <charset val="204"/>
    </font>
    <font>
      <sz val="12"/>
      <color theme="1"/>
      <name val="PT Astra Serif"/>
      <family val="2"/>
      <charset val="204"/>
    </font>
    <font>
      <sz val="10"/>
      <color theme="1"/>
      <name val="PT Astra Serif"/>
      <family val="2"/>
      <charset val="204"/>
    </font>
    <font>
      <sz val="8"/>
      <color theme="1"/>
      <name val="PT Astra Serif"/>
      <family val="2"/>
      <charset val="204"/>
    </font>
    <font>
      <b/>
      <sz val="14"/>
      <color theme="1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2"/>
      <charset val="204"/>
    </font>
    <font>
      <sz val="12"/>
      <color rgb="FFFF0000"/>
      <name val="PT Astra Serif"/>
      <family val="1"/>
      <charset val="204"/>
    </font>
    <font>
      <sz val="12"/>
      <color rgb="FFFF0000"/>
      <name val="PT Astra Serif"/>
      <family val="2"/>
      <charset val="204"/>
    </font>
    <font>
      <sz val="14"/>
      <name val="PT Astra Serif"/>
      <charset val="204"/>
    </font>
    <font>
      <sz val="11"/>
      <name val="PT Astra Serif"/>
      <charset val="204"/>
    </font>
    <font>
      <sz val="8"/>
      <name val="PT Astra Serif"/>
      <charset val="204"/>
    </font>
    <font>
      <sz val="12"/>
      <name val="PT Astra Serif"/>
      <charset val="204"/>
    </font>
    <font>
      <sz val="10"/>
      <name val="PT Astra Serif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NumberFormat="1" applyFont="1" applyBorder="1" applyAlignment="1">
      <alignment horizontal="left" indent="2"/>
    </xf>
    <xf numFmtId="0" fontId="5" fillId="0" borderId="1" xfId="0" applyNumberFormat="1" applyFont="1" applyBorder="1" applyAlignment="1">
      <alignment horizontal="left" indent="3"/>
    </xf>
    <xf numFmtId="0" fontId="5" fillId="0" borderId="1" xfId="0" applyNumberFormat="1" applyFont="1" applyBorder="1" applyAlignment="1">
      <alignment horizontal="left" indent="4"/>
    </xf>
    <xf numFmtId="0" fontId="5" fillId="3" borderId="1" xfId="0" applyNumberFormat="1" applyFont="1" applyFill="1" applyBorder="1" applyAlignment="1">
      <alignment horizontal="left" indent="3"/>
    </xf>
    <xf numFmtId="0" fontId="5" fillId="3" borderId="1" xfId="0" applyNumberFormat="1" applyFont="1" applyFill="1" applyBorder="1" applyAlignment="1">
      <alignment horizontal="left" indent="2"/>
    </xf>
    <xf numFmtId="0" fontId="7" fillId="0" borderId="1" xfId="0" applyNumberFormat="1" applyFont="1" applyBorder="1" applyAlignment="1">
      <alignment horizontal="left" indent="2"/>
    </xf>
    <xf numFmtId="0" fontId="7" fillId="0" borderId="1" xfId="0" applyNumberFormat="1" applyFont="1" applyBorder="1" applyAlignment="1">
      <alignment horizontal="left" indent="3"/>
    </xf>
    <xf numFmtId="0" fontId="7" fillId="3" borderId="1" xfId="0" applyNumberFormat="1" applyFont="1" applyFill="1" applyBorder="1" applyAlignment="1">
      <alignment horizontal="left" vertical="center" indent="2"/>
    </xf>
    <xf numFmtId="0" fontId="8" fillId="2" borderId="1" xfId="0" applyNumberFormat="1" applyFont="1" applyFill="1" applyBorder="1" applyAlignment="1">
      <alignment horizontal="left"/>
    </xf>
    <xf numFmtId="0" fontId="9" fillId="0" borderId="1" xfId="0" applyNumberFormat="1" applyFont="1" applyBorder="1" applyAlignment="1">
      <alignment horizontal="left" wrapText="1" indent="1"/>
    </xf>
    <xf numFmtId="0" fontId="9" fillId="0" borderId="1" xfId="0" applyNumberFormat="1" applyFont="1" applyBorder="1" applyAlignment="1">
      <alignment horizontal="left" indent="2"/>
    </xf>
    <xf numFmtId="0" fontId="9" fillId="0" borderId="1" xfId="0" applyNumberFormat="1" applyFont="1" applyBorder="1" applyAlignment="1">
      <alignment horizontal="left" vertical="center" wrapText="1" indent="2"/>
    </xf>
    <xf numFmtId="0" fontId="9" fillId="0" borderId="1" xfId="0" applyNumberFormat="1" applyFont="1" applyBorder="1" applyAlignment="1">
      <alignment horizontal="left" wrapText="1" indent="2"/>
    </xf>
    <xf numFmtId="0" fontId="9" fillId="0" borderId="1" xfId="0" applyNumberFormat="1" applyFont="1" applyBorder="1" applyAlignment="1">
      <alignment horizontal="left" indent="3"/>
    </xf>
    <xf numFmtId="0" fontId="9" fillId="0" borderId="1" xfId="0" applyNumberFormat="1" applyFont="1" applyBorder="1" applyAlignment="1">
      <alignment horizontal="left" indent="4"/>
    </xf>
    <xf numFmtId="0" fontId="9" fillId="3" borderId="1" xfId="0" applyNumberFormat="1" applyFont="1" applyFill="1" applyBorder="1" applyAlignment="1">
      <alignment horizontal="left" indent="3"/>
    </xf>
    <xf numFmtId="0" fontId="9" fillId="3" borderId="1" xfId="0" applyNumberFormat="1" applyFont="1" applyFill="1" applyBorder="1" applyAlignment="1">
      <alignment horizontal="left" wrapText="1" indent="1"/>
    </xf>
    <xf numFmtId="0" fontId="9" fillId="3" borderId="1" xfId="0" applyNumberFormat="1" applyFont="1" applyFill="1" applyBorder="1" applyAlignment="1">
      <alignment horizontal="left" indent="2"/>
    </xf>
    <xf numFmtId="0" fontId="9" fillId="3" borderId="1" xfId="0" applyNumberFormat="1" applyFont="1" applyFill="1" applyBorder="1" applyAlignment="1">
      <alignment horizontal="left" wrapText="1" indent="2"/>
    </xf>
    <xf numFmtId="49" fontId="9" fillId="3" borderId="1" xfId="0" applyNumberFormat="1" applyFont="1" applyFill="1" applyBorder="1" applyAlignment="1">
      <alignment horizontal="left" vertical="center" wrapText="1" indent="2"/>
    </xf>
    <xf numFmtId="0" fontId="9" fillId="0" borderId="1" xfId="0" applyNumberFormat="1" applyFont="1" applyBorder="1" applyAlignment="1">
      <alignment horizontal="left" wrapText="1" indent="3"/>
    </xf>
    <xf numFmtId="0" fontId="9" fillId="0" borderId="1" xfId="0" applyNumberFormat="1" applyFont="1" applyFill="1" applyBorder="1" applyAlignment="1">
      <alignment horizontal="left" wrapText="1" indent="3"/>
    </xf>
    <xf numFmtId="0" fontId="9" fillId="3" borderId="1" xfId="0" applyNumberFormat="1" applyFont="1" applyFill="1" applyBorder="1" applyAlignment="1">
      <alignment horizontal="left" vertical="center" wrapText="1" indent="2"/>
    </xf>
    <xf numFmtId="0" fontId="9" fillId="0" borderId="1" xfId="0" applyNumberFormat="1" applyFont="1" applyFill="1" applyBorder="1" applyAlignment="1">
      <alignment horizontal="left" vertical="center" wrapText="1" indent="2"/>
    </xf>
    <xf numFmtId="0" fontId="8" fillId="4" borderId="1" xfId="0" applyNumberFormat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left" vertical="center" wrapText="1" indent="1"/>
    </xf>
    <xf numFmtId="0" fontId="9" fillId="6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Fill="1" applyBorder="1" applyAlignment="1">
      <alignment horizontal="left" wrapText="1" indent="4"/>
    </xf>
    <xf numFmtId="0" fontId="9" fillId="6" borderId="1" xfId="0" applyNumberFormat="1" applyFont="1" applyFill="1" applyBorder="1" applyAlignment="1">
      <alignment horizontal="left" vertical="center" wrapText="1" indent="2"/>
    </xf>
    <xf numFmtId="0" fontId="9" fillId="5" borderId="1" xfId="0" applyNumberFormat="1" applyFont="1" applyFill="1" applyBorder="1" applyAlignment="1">
      <alignment horizontal="left" wrapText="1" indent="1"/>
    </xf>
    <xf numFmtId="0" fontId="9" fillId="0" borderId="1" xfId="0" applyNumberFormat="1" applyFont="1" applyFill="1" applyBorder="1" applyAlignment="1">
      <alignment horizontal="left" vertical="center" wrapText="1" indent="3"/>
    </xf>
    <xf numFmtId="0" fontId="9" fillId="3" borderId="1" xfId="0" applyNumberFormat="1" applyFont="1" applyFill="1" applyBorder="1" applyAlignment="1">
      <alignment horizontal="left" wrapText="1" indent="3"/>
    </xf>
    <xf numFmtId="0" fontId="5" fillId="0" borderId="1" xfId="0" applyNumberFormat="1" applyFont="1" applyBorder="1" applyAlignment="1">
      <alignment horizontal="left" indent="1"/>
    </xf>
    <xf numFmtId="0" fontId="11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7" fillId="3" borderId="1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" fontId="8" fillId="4" borderId="1" xfId="0" applyNumberFormat="1" applyFont="1" applyFill="1" applyBorder="1" applyAlignment="1">
      <alignment horizontal="center" vertical="top"/>
    </xf>
    <xf numFmtId="49" fontId="9" fillId="5" borderId="1" xfId="0" applyNumberFormat="1" applyFont="1" applyFill="1" applyBorder="1" applyAlignment="1">
      <alignment horizontal="center" vertical="top"/>
    </xf>
    <xf numFmtId="4" fontId="9" fillId="5" borderId="1" xfId="0" applyNumberFormat="1" applyFont="1" applyFill="1" applyBorder="1" applyAlignment="1">
      <alignment horizontal="center" vertical="top"/>
    </xf>
    <xf numFmtId="49" fontId="9" fillId="6" borderId="1" xfId="0" applyNumberFormat="1" applyFont="1" applyFill="1" applyBorder="1" applyAlignment="1">
      <alignment horizontal="center" vertical="top"/>
    </xf>
    <xf numFmtId="4" fontId="9" fillId="6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left" vertical="top" wrapText="1" indent="1"/>
    </xf>
    <xf numFmtId="0" fontId="9" fillId="3" borderId="1" xfId="0" applyNumberFormat="1" applyFont="1" applyFill="1" applyBorder="1" applyAlignment="1">
      <alignment horizontal="left" vertical="top" wrapText="1" indent="2"/>
    </xf>
    <xf numFmtId="0" fontId="9" fillId="6" borderId="1" xfId="0" applyNumberFormat="1" applyFont="1" applyFill="1" applyBorder="1" applyAlignment="1">
      <alignment horizontal="left" vertical="top" wrapText="1" indent="2"/>
    </xf>
    <xf numFmtId="49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5" fillId="3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indent="4"/>
    </xf>
    <xf numFmtId="49" fontId="5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/>
    </xf>
    <xf numFmtId="0" fontId="3" fillId="0" borderId="0" xfId="0" applyFont="1"/>
    <xf numFmtId="49" fontId="5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indent="3"/>
    </xf>
    <xf numFmtId="4" fontId="1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left" vertical="top" wrapText="1" indent="4"/>
    </xf>
    <xf numFmtId="0" fontId="9" fillId="0" borderId="1" xfId="0" applyNumberFormat="1" applyFont="1" applyFill="1" applyBorder="1" applyAlignment="1">
      <alignment horizontal="left" vertical="top" wrapText="1" indent="3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9" fillId="3" borderId="7" xfId="0" applyNumberFormat="1" applyFont="1" applyFill="1" applyBorder="1" applyAlignment="1">
      <alignment horizontal="left" vertical="top" wrapText="1" indent="3"/>
    </xf>
    <xf numFmtId="49" fontId="9" fillId="0" borderId="7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/>
    <xf numFmtId="0" fontId="9" fillId="0" borderId="1" xfId="0" applyNumberFormat="1" applyFont="1" applyFill="1" applyBorder="1" applyAlignment="1">
      <alignment horizontal="left" vertical="top" wrapText="1" indent="3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4" fontId="11" fillId="0" borderId="0" xfId="0" applyNumberFormat="1" applyFont="1"/>
    <xf numFmtId="43" fontId="1" fillId="0" borderId="0" xfId="1" applyFont="1"/>
    <xf numFmtId="43" fontId="1" fillId="0" borderId="0" xfId="0" applyNumberFormat="1" applyFont="1"/>
    <xf numFmtId="43" fontId="14" fillId="0" borderId="0" xfId="1" applyFont="1"/>
    <xf numFmtId="0" fontId="9" fillId="0" borderId="1" xfId="0" applyNumberFormat="1" applyFont="1" applyFill="1" applyBorder="1" applyAlignment="1">
      <alignment horizontal="left" vertical="top" wrapText="1" indent="3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top" wrapText="1" indent="3"/>
    </xf>
    <xf numFmtId="49" fontId="9" fillId="0" borderId="1" xfId="0" applyNumberFormat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center" vertical="top"/>
    </xf>
    <xf numFmtId="0" fontId="17" fillId="0" borderId="0" xfId="0" applyFont="1"/>
    <xf numFmtId="49" fontId="18" fillId="0" borderId="1" xfId="0" applyNumberFormat="1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top"/>
    </xf>
    <xf numFmtId="4" fontId="16" fillId="0" borderId="0" xfId="0" applyNumberFormat="1" applyFont="1"/>
    <xf numFmtId="49" fontId="19" fillId="0" borderId="1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left" vertical="top" wrapText="1" indent="1"/>
    </xf>
    <xf numFmtId="49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 vertical="top"/>
    </xf>
    <xf numFmtId="0" fontId="19" fillId="0" borderId="0" xfId="0" applyFont="1"/>
    <xf numFmtId="4" fontId="19" fillId="0" borderId="0" xfId="0" applyNumberFormat="1" applyFont="1"/>
    <xf numFmtId="0" fontId="18" fillId="0" borderId="1" xfId="0" applyNumberFormat="1" applyFont="1" applyBorder="1" applyAlignment="1">
      <alignment horizontal="left" vertical="top" wrapText="1" indent="1"/>
    </xf>
    <xf numFmtId="164" fontId="18" fillId="0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top" wrapText="1" indent="3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9" fillId="0" borderId="1" xfId="0" applyNumberFormat="1" applyFont="1" applyBorder="1" applyAlignment="1">
      <alignment horizontal="left" vertical="top" wrapText="1" indent="2"/>
    </xf>
    <xf numFmtId="0" fontId="18" fillId="6" borderId="1" xfId="0" applyNumberFormat="1" applyFont="1" applyFill="1" applyBorder="1" applyAlignment="1">
      <alignment horizontal="left" vertical="top" wrapText="1" indent="2"/>
    </xf>
    <xf numFmtId="49" fontId="18" fillId="6" borderId="1" xfId="0" applyNumberFormat="1" applyFont="1" applyFill="1" applyBorder="1" applyAlignment="1">
      <alignment horizontal="center" vertical="top"/>
    </xf>
    <xf numFmtId="164" fontId="18" fillId="6" borderId="1" xfId="0" applyNumberFormat="1" applyFont="1" applyFill="1" applyBorder="1" applyAlignment="1">
      <alignment horizontal="center" vertical="top"/>
    </xf>
    <xf numFmtId="0" fontId="18" fillId="0" borderId="1" xfId="0" applyNumberFormat="1" applyFont="1" applyBorder="1" applyAlignment="1">
      <alignment horizontal="left" vertical="top" wrapText="1" indent="3"/>
    </xf>
    <xf numFmtId="4" fontId="16" fillId="0" borderId="0" xfId="0" applyNumberFormat="1" applyFont="1" applyAlignment="1">
      <alignment vertical="center"/>
    </xf>
    <xf numFmtId="0" fontId="19" fillId="0" borderId="1" xfId="0" applyNumberFormat="1" applyFont="1" applyBorder="1" applyAlignment="1">
      <alignment horizontal="left" vertical="top" wrapText="1" indent="4"/>
    </xf>
    <xf numFmtId="0" fontId="18" fillId="0" borderId="1" xfId="0" applyNumberFormat="1" applyFont="1" applyFill="1" applyBorder="1" applyAlignment="1">
      <alignment horizontal="left" vertical="top" wrapText="1" indent="2"/>
    </xf>
    <xf numFmtId="0" fontId="18" fillId="0" borderId="1" xfId="0" applyNumberFormat="1" applyFont="1" applyBorder="1" applyAlignment="1">
      <alignment horizontal="left" vertical="top" wrapText="1"/>
    </xf>
    <xf numFmtId="3" fontId="16" fillId="0" borderId="0" xfId="0" applyNumberFormat="1" applyFont="1"/>
    <xf numFmtId="49" fontId="18" fillId="3" borderId="1" xfId="0" applyNumberFormat="1" applyFont="1" applyFill="1" applyBorder="1" applyAlignment="1">
      <alignment horizontal="center" vertical="top"/>
    </xf>
    <xf numFmtId="164" fontId="18" fillId="3" borderId="1" xfId="0" applyNumberFormat="1" applyFont="1" applyFill="1" applyBorder="1" applyAlignment="1">
      <alignment horizontal="center" vertical="top"/>
    </xf>
    <xf numFmtId="0" fontId="18" fillId="0" borderId="0" xfId="0" applyFont="1"/>
    <xf numFmtId="0" fontId="9" fillId="0" borderId="7" xfId="0" applyNumberFormat="1" applyFont="1" applyFill="1" applyBorder="1" applyAlignment="1">
      <alignment horizontal="left" vertical="top" wrapText="1" indent="3"/>
    </xf>
    <xf numFmtId="0" fontId="9" fillId="0" borderId="8" xfId="0" applyNumberFormat="1" applyFont="1" applyFill="1" applyBorder="1" applyAlignment="1">
      <alignment horizontal="left" vertical="top" wrapText="1" indent="3"/>
    </xf>
    <xf numFmtId="0" fontId="9" fillId="0" borderId="9" xfId="0" applyNumberFormat="1" applyFont="1" applyFill="1" applyBorder="1" applyAlignment="1">
      <alignment horizontal="left" vertical="top" wrapText="1" indent="3"/>
    </xf>
    <xf numFmtId="49" fontId="9" fillId="0" borderId="7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left" vertical="top" wrapText="1" indent="3"/>
    </xf>
    <xf numFmtId="0" fontId="9" fillId="0" borderId="7" xfId="0" applyNumberFormat="1" applyFont="1" applyFill="1" applyBorder="1" applyAlignment="1">
      <alignment horizontal="left" vertical="top" wrapText="1" indent="4"/>
    </xf>
    <xf numFmtId="0" fontId="9" fillId="0" borderId="9" xfId="0" applyNumberFormat="1" applyFont="1" applyFill="1" applyBorder="1" applyAlignment="1">
      <alignment horizontal="left" vertical="top" wrapText="1" indent="4"/>
    </xf>
    <xf numFmtId="49" fontId="9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top" wrapText="1" indent="3"/>
    </xf>
    <xf numFmtId="0" fontId="9" fillId="0" borderId="1" xfId="0" applyNumberFormat="1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49" fontId="9" fillId="3" borderId="1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left" vertical="top" wrapText="1" indent="4"/>
    </xf>
    <xf numFmtId="0" fontId="9" fillId="3" borderId="7" xfId="0" applyNumberFormat="1" applyFont="1" applyFill="1" applyBorder="1" applyAlignment="1">
      <alignment horizontal="center" vertical="top" wrapText="1"/>
    </xf>
    <xf numFmtId="0" fontId="9" fillId="3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 indent="1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right" vertical="top" wrapText="1"/>
    </xf>
    <xf numFmtId="0" fontId="18" fillId="0" borderId="1" xfId="0" applyFont="1" applyBorder="1" applyAlignment="1">
      <alignment horizontal="right" vertical="top" wrapText="1"/>
    </xf>
    <xf numFmtId="0" fontId="18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44822</xdr:colOff>
      <xdr:row>3</xdr:row>
      <xdr:rowOff>168072</xdr:rowOff>
    </xdr:from>
    <xdr:to>
      <xdr:col>10</xdr:col>
      <xdr:colOff>930088</xdr:colOff>
      <xdr:row>6</xdr:row>
      <xdr:rowOff>1492</xdr:rowOff>
    </xdr:to>
    <xdr:grpSp>
      <xdr:nvGrpSpPr>
        <xdr:cNvPr id="2" name="Групп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244851" y="952484"/>
          <a:ext cx="4997825" cy="460949"/>
          <a:chOff x="1819134" y="8347321"/>
          <a:chExt cx="3958812" cy="272133"/>
        </a:xfrm>
      </xdr:grpSpPr>
      <xdr:grpSp>
        <xdr:nvGrpSpPr>
          <xdr:cNvPr id="3" name="Группа 14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778782" y="8347321"/>
            <a:ext cx="1999164" cy="272133"/>
            <a:chOff x="3471153" y="8347321"/>
            <a:chExt cx="1682227" cy="272133"/>
          </a:xfrm>
        </xdr:grpSpPr>
        <xdr:sp macro="" textlink="">
          <xdr:nvSpPr>
            <xdr:cNvPr id="7" name="TextBox 6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490279" y="8507326"/>
              <a:ext cx="1657404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8" name="Группа 13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471153" y="8347321"/>
              <a:ext cx="1682227" cy="146602"/>
              <a:chOff x="3471153" y="8347321"/>
              <a:chExt cx="1682227" cy="146602"/>
            </a:xfrm>
          </xdr:grpSpPr>
          <xdr:sp macro="" textlink="">
            <xdr:nvSpPr>
              <xdr:cNvPr id="9" name="TextBox 8">
                <a:extLst>
                  <a:ext uri="{FF2B5EF4-FFF2-40B4-BE49-F238E27FC236}">
                    <a16:creationId xmlns="" xmlns:a16="http://schemas.microsoft.com/office/drawing/2014/main" id="{00000000-0008-0000-0000-000009000000}"/>
                  </a:ext>
                </a:extLst>
              </xdr:cNvPr>
              <xdr:cNvSpPr txBox="1"/>
            </xdr:nvSpPr>
            <xdr:spPr>
              <a:xfrm>
                <a:off x="3471153" y="8347321"/>
                <a:ext cx="1682227" cy="13962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400">
                    <a:effectLst/>
                  </a:rPr>
                  <a:t>Ю.В.</a:t>
                </a:r>
                <a:r>
                  <a:rPr lang="ru-RU" sz="1400" baseline="0">
                    <a:effectLst/>
                  </a:rPr>
                  <a:t> Калинюк</a:t>
                </a:r>
                <a:endParaRPr lang="ru-RU" sz="1400">
                  <a:effectLst/>
                </a:endParaRPr>
              </a:p>
            </xdr:txBody>
          </xdr:sp>
          <xdr:cxnSp macro="">
            <xdr:nvCxnSpPr>
              <xdr:cNvPr id="10" name="Прямая соединительная линия 9">
                <a:extLst>
                  <a:ext uri="{FF2B5EF4-FFF2-40B4-BE49-F238E27FC236}">
                    <a16:creationId xmlns="" xmlns:a16="http://schemas.microsoft.com/office/drawing/2014/main" id="{00000000-0008-0000-0000-00000A000000}"/>
                  </a:ext>
                </a:extLst>
              </xdr:cNvPr>
              <xdr:cNvCxnSpPr/>
            </xdr:nvCxnSpPr>
            <xdr:spPr>
              <a:xfrm>
                <a:off x="3480796" y="8493922"/>
                <a:ext cx="1658619" cy="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819134" y="8492613"/>
            <a:ext cx="1843858" cy="117708"/>
            <a:chOff x="3943209" y="8502138"/>
            <a:chExt cx="1843858" cy="117708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=""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943209" y="8507718"/>
              <a:ext cx="1840812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cxnSp macro="">
          <xdr:nvCxnSpPr>
            <xdr:cNvPr id="6" name="Прямая соединительная линия 5">
              <a:extLst>
                <a:ext uri="{FF2B5EF4-FFF2-40B4-BE49-F238E27FC236}">
                  <a16:creationId xmlns=""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3946255" y="8502138"/>
              <a:ext cx="184081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419630</xdr:colOff>
      <xdr:row>6</xdr:row>
      <xdr:rowOff>31103</xdr:rowOff>
    </xdr:from>
    <xdr:to>
      <xdr:col>10</xdr:col>
      <xdr:colOff>589244</xdr:colOff>
      <xdr:row>7</xdr:row>
      <xdr:rowOff>58782</xdr:rowOff>
    </xdr:to>
    <xdr:grpSp>
      <xdr:nvGrpSpPr>
        <xdr:cNvPr id="36" name="Группа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9619659" y="1443044"/>
          <a:ext cx="4282173" cy="218179"/>
          <a:chOff x="8694240" y="1934119"/>
          <a:chExt cx="3127967" cy="228570"/>
        </a:xfrm>
      </xdr:grpSpPr>
      <xdr:grpSp>
        <xdr:nvGrpSpPr>
          <xdr:cNvPr id="26" name="Группа 25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16" name="Группа 15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=""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2023 года</a:t>
                </a:r>
              </a:p>
            </xdr:txBody>
          </xdr:sp>
          <xdr:cxnSp macro="">
            <xdr:nvCxnSpPr>
              <xdr:cNvPr id="20" name="Прямая соединительная линия 19">
                <a:extLst>
                  <a:ext uri="{FF2B5EF4-FFF2-40B4-BE49-F238E27FC236}">
                    <a16:creationId xmlns="" xmlns:a16="http://schemas.microsoft.com/office/drawing/2014/main" id="{00000000-0008-0000-0000-000014000000}"/>
                  </a:ext>
                </a:extLst>
              </xdr:cNvPr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5" name="Прямая соединительная линия 24">
              <a:extLst>
                <a:ext uri="{FF2B5EF4-FFF2-40B4-BE49-F238E27FC236}">
                  <a16:creationId xmlns=""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Box 28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8705445" y="1934119"/>
            <a:ext cx="540000" cy="21741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endParaRPr lang="ru-RU" sz="1200">
              <a:solidFill>
                <a:sysClr val="windowText" lastClr="000000"/>
              </a:solidFill>
              <a:latin typeface="PT Astra Serif" panose="020A0603040505020204" pitchFamily="18" charset="-52"/>
              <a:ea typeface="PT Astra Serif" panose="020A0603040505020204" pitchFamily="18" charset="-52"/>
              <a:cs typeface="Times New Roman" pitchFamily="18" charset="0"/>
            </a:endParaRPr>
          </a:p>
        </xdr:txBody>
      </xdr:sp>
    </xdr:grpSp>
    <xdr:clientData/>
  </xdr:twoCellAnchor>
  <xdr:twoCellAnchor>
    <xdr:from>
      <xdr:col>0</xdr:col>
      <xdr:colOff>4784917</xdr:colOff>
      <xdr:row>10</xdr:row>
      <xdr:rowOff>154122</xdr:rowOff>
    </xdr:from>
    <xdr:to>
      <xdr:col>7</xdr:col>
      <xdr:colOff>145682</xdr:colOff>
      <xdr:row>12</xdr:row>
      <xdr:rowOff>97</xdr:rowOff>
    </xdr:to>
    <xdr:grpSp>
      <xdr:nvGrpSpPr>
        <xdr:cNvPr id="47" name="Группа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784917" y="2641828"/>
          <a:ext cx="4560794" cy="395063"/>
          <a:chOff x="4303059" y="3157439"/>
          <a:chExt cx="3742765" cy="249231"/>
        </a:xfrm>
      </xdr:grpSpPr>
      <xdr:grpSp>
        <xdr:nvGrpSpPr>
          <xdr:cNvPr id="37" name="Группа 36">
            <a:extLst>
              <a:ext uri="{FF2B5EF4-FFF2-40B4-BE49-F238E27FC236}">
                <a16:creationId xmlns="" xmlns:a16="http://schemas.microsoft.com/office/drawing/2014/main" id="{00000000-0008-0000-0000-000025000000}"/>
              </a:ext>
            </a:extLst>
          </xdr:cNvPr>
          <xdr:cNvGrpSpPr/>
        </xdr:nvGrpSpPr>
        <xdr:grpSpPr>
          <a:xfrm>
            <a:off x="4812523" y="3157439"/>
            <a:ext cx="3233301" cy="249231"/>
            <a:chOff x="8694240" y="1906862"/>
            <a:chExt cx="3233301" cy="249231"/>
          </a:xfrm>
        </xdr:grpSpPr>
        <xdr:grpSp>
          <xdr:nvGrpSpPr>
            <xdr:cNvPr id="38" name="Группа 37">
              <a:extLst>
                <a:ext uri="{FF2B5EF4-FFF2-40B4-BE49-F238E27FC236}">
                  <a16:creationId xmlns=""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8694240" y="1929187"/>
              <a:ext cx="3233301" cy="226906"/>
              <a:chOff x="6778034" y="1917981"/>
              <a:chExt cx="3233301" cy="226906"/>
            </a:xfrm>
          </xdr:grpSpPr>
          <xdr:grpSp>
            <xdr:nvGrpSpPr>
              <xdr:cNvPr id="41" name="Группа 40">
                <a:extLst>
                  <a:ext uri="{FF2B5EF4-FFF2-40B4-BE49-F238E27FC236}">
                    <a16:creationId xmlns="" xmlns:a16="http://schemas.microsoft.com/office/drawing/2014/main" id="{00000000-0008-0000-0000-000029000000}"/>
                  </a:ext>
                </a:extLst>
              </xdr:cNvPr>
              <xdr:cNvGrpSpPr/>
            </xdr:nvGrpSpPr>
            <xdr:grpSpPr>
              <a:xfrm>
                <a:off x="7450386" y="1917981"/>
                <a:ext cx="2560949" cy="226906"/>
                <a:chOff x="1822180" y="8337303"/>
                <a:chExt cx="2637700" cy="141348"/>
              </a:xfrm>
            </xdr:grpSpPr>
            <xdr:sp macro="" textlink="">
              <xdr:nvSpPr>
                <xdr:cNvPr id="43" name="TextBox 42">
                  <a:extLst>
                    <a:ext uri="{FF2B5EF4-FFF2-40B4-BE49-F238E27FC236}">
                      <a16:creationId xmlns="" xmlns:a16="http://schemas.microsoft.com/office/drawing/2014/main" id="{00000000-0008-0000-0000-00002B000000}"/>
                    </a:ext>
                  </a:extLst>
                </xdr:cNvPr>
                <xdr:cNvSpPr txBox="1"/>
              </xdr:nvSpPr>
              <xdr:spPr>
                <a:xfrm>
                  <a:off x="3478698" y="8337303"/>
                  <a:ext cx="981182" cy="134307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2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2023 года</a:t>
                  </a:r>
                </a:p>
              </xdr:txBody>
            </xdr:sp>
            <xdr:cxnSp macro="">
              <xdr:nvCxnSpPr>
                <xdr:cNvPr id="44" name="Прямая соединительная линия 43">
                  <a:extLst>
                    <a:ext uri="{FF2B5EF4-FFF2-40B4-BE49-F238E27FC236}">
                      <a16:creationId xmlns="" xmlns:a16="http://schemas.microsoft.com/office/drawing/2014/main" id="{00000000-0008-0000-0000-00002C000000}"/>
                    </a:ext>
                  </a:extLst>
                </xdr:cNvPr>
                <xdr:cNvCxnSpPr/>
              </xdr:nvCxnSpPr>
              <xdr:spPr>
                <a:xfrm>
                  <a:off x="1822180" y="8478651"/>
                  <a:ext cx="166855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2" name="Прямая соединительная линия 41">
                <a:extLst>
                  <a:ext uri="{FF2B5EF4-FFF2-40B4-BE49-F238E27FC236}">
                    <a16:creationId xmlns="" xmlns:a16="http://schemas.microsoft.com/office/drawing/2014/main" id="{00000000-0008-0000-0000-00002A000000}"/>
                  </a:ext>
                </a:extLst>
              </xdr:cNvPr>
              <xdr:cNvCxnSpPr/>
            </xdr:nvCxnSpPr>
            <xdr:spPr>
              <a:xfrm>
                <a:off x="6778034" y="2135825"/>
                <a:ext cx="54000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9" name="TextBox 38">
              <a:extLst>
                <a:ext uri="{FF2B5EF4-FFF2-40B4-BE49-F238E27FC236}">
                  <a16:creationId xmlns=""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8697761" y="1907035"/>
              <a:ext cx="540000" cy="21741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29</a:t>
              </a:r>
            </a:p>
          </xdr:txBody>
        </xdr:sp>
        <xdr:sp macro="" textlink="">
          <xdr:nvSpPr>
            <xdr:cNvPr id="40" name="TextBox 39">
              <a:extLst>
                <a:ext uri="{FF2B5EF4-FFF2-40B4-BE49-F238E27FC236}">
                  <a16:creationId xmlns=""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9363711" y="1906862"/>
              <a:ext cx="1620001" cy="2185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декабря</a:t>
              </a:r>
            </a:p>
          </xdr:txBody>
        </xdr:sp>
      </xdr:grpSp>
      <xdr:sp macro="" textlink="">
        <xdr:nvSpPr>
          <xdr:cNvPr id="46" name="TextBox 45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4303059" y="3166782"/>
            <a:ext cx="354698" cy="239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от</a:t>
            </a:r>
          </a:p>
        </xdr:txBody>
      </xdr:sp>
    </xdr:grpSp>
    <xdr:clientData/>
  </xdr:twoCellAnchor>
  <xdr:twoCellAnchor>
    <xdr:from>
      <xdr:col>0</xdr:col>
      <xdr:colOff>2815349</xdr:colOff>
      <xdr:row>13</xdr:row>
      <xdr:rowOff>123264</xdr:rowOff>
    </xdr:from>
    <xdr:to>
      <xdr:col>8</xdr:col>
      <xdr:colOff>1133590</xdr:colOff>
      <xdr:row>14</xdr:row>
      <xdr:rowOff>11206</xdr:rowOff>
    </xdr:to>
    <xdr:grpSp>
      <xdr:nvGrpSpPr>
        <xdr:cNvPr id="83" name="Группа 8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2815349" y="3350558"/>
          <a:ext cx="9075888" cy="268942"/>
          <a:chOff x="2783727" y="3675529"/>
          <a:chExt cx="7563965" cy="291353"/>
        </a:xfrm>
      </xdr:grpSpPr>
      <xdr:sp macro="" textlink="">
        <xdr:nvSpPr>
          <xdr:cNvPr id="80" name="TextBox 79">
            <a:extLst>
              <a:ext uri="{FF2B5EF4-FFF2-40B4-BE49-F238E27FC236}">
                <a16:creationId xmlns=""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2783727" y="3675529"/>
            <a:ext cx="7560000" cy="28014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ru-RU" sz="1200">
                <a:latin typeface="PT Astra Serif" panose="020A0603040505020204" pitchFamily="18" charset="-52"/>
                <a:ea typeface="PT Astra Serif" panose="020A0603040505020204" pitchFamily="18" charset="-52"/>
              </a:rPr>
              <a:t>Департамент профессионального образования Томской области</a:t>
            </a:r>
          </a:p>
        </xdr:txBody>
      </xdr:sp>
      <xdr:cxnSp macro="">
        <xdr:nvCxnSpPr>
          <xdr:cNvPr id="82" name="Прямая соединительная линия 81">
            <a:extLst>
              <a:ext uri="{FF2B5EF4-FFF2-40B4-BE49-F238E27FC236}">
                <a16:creationId xmlns="" xmlns:a16="http://schemas.microsoft.com/office/drawing/2014/main" id="{00000000-0008-0000-0000-000052000000}"/>
              </a:ext>
            </a:extLst>
          </xdr:cNvPr>
          <xdr:cNvCxnSpPr/>
        </xdr:nvCxnSpPr>
        <xdr:spPr>
          <a:xfrm>
            <a:off x="2787692" y="3966882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2798776</xdr:colOff>
      <xdr:row>14</xdr:row>
      <xdr:rowOff>22411</xdr:rowOff>
    </xdr:from>
    <xdr:to>
      <xdr:col>8</xdr:col>
      <xdr:colOff>1117511</xdr:colOff>
      <xdr:row>17</xdr:row>
      <xdr:rowOff>470</xdr:rowOff>
    </xdr:to>
    <xdr:grpSp>
      <xdr:nvGrpSpPr>
        <xdr:cNvPr id="84" name="Группа 8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GrpSpPr/>
      </xdr:nvGrpSpPr>
      <xdr:grpSpPr>
        <a:xfrm>
          <a:off x="2798776" y="3630705"/>
          <a:ext cx="9076382" cy="549559"/>
          <a:chOff x="2769184" y="3560973"/>
          <a:chExt cx="7564519" cy="596411"/>
        </a:xfrm>
      </xdr:grpSpPr>
      <xdr:sp macro="" textlink="">
        <xdr:nvSpPr>
          <xdr:cNvPr id="85" name="TextBox 84">
            <a:extLst>
              <a:ext uri="{FF2B5EF4-FFF2-40B4-BE49-F238E27FC236}">
                <a16:creationId xmlns="" xmlns:a16="http://schemas.microsoft.com/office/drawing/2014/main" id="{00000000-0008-0000-0000-000055000000}"/>
              </a:ext>
            </a:extLst>
          </xdr:cNvPr>
          <xdr:cNvSpPr txBox="1"/>
        </xdr:nvSpPr>
        <xdr:spPr>
          <a:xfrm>
            <a:off x="2773703" y="3560973"/>
            <a:ext cx="7560000" cy="58380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1400" b="1">
                <a:latin typeface="PT Astra Serif" panose="020A0603040505020204" pitchFamily="18" charset="-52"/>
                <a:ea typeface="PT Astra Serif" panose="020A0603040505020204" pitchFamily="18" charset="-52"/>
              </a:rPr>
              <a:t>ОГБПОУ "Кривошеинский агропромышленный техникум"</a:t>
            </a:r>
          </a:p>
        </xdr:txBody>
      </xdr:sp>
      <xdr:cxnSp macro="">
        <xdr:nvCxnSpPr>
          <xdr:cNvPr id="86" name="Прямая соединительная линия 85">
            <a:extLst>
              <a:ext uri="{FF2B5EF4-FFF2-40B4-BE49-F238E27FC236}">
                <a16:creationId xmlns="" xmlns:a16="http://schemas.microsoft.com/office/drawing/2014/main" id="{00000000-0008-0000-0000-000056000000}"/>
              </a:ext>
            </a:extLst>
          </xdr:cNvPr>
          <xdr:cNvCxnSpPr/>
        </xdr:nvCxnSpPr>
        <xdr:spPr>
          <a:xfrm>
            <a:off x="2769184" y="4157384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1367118</xdr:colOff>
      <xdr:row>6</xdr:row>
      <xdr:rowOff>0</xdr:rowOff>
    </xdr:from>
    <xdr:to>
      <xdr:col>9</xdr:col>
      <xdr:colOff>683558</xdr:colOff>
      <xdr:row>7</xdr:row>
      <xdr:rowOff>44824</xdr:rowOff>
    </xdr:to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67147" y="1411941"/>
          <a:ext cx="2207558" cy="2465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ru-RU" sz="1200">
            <a:solidFill>
              <a:sysClr val="windowText" lastClr="000000"/>
            </a:solidFill>
            <a:latin typeface="PT Astra Serif" panose="020A0603040505020204" pitchFamily="18" charset="-52"/>
            <a:ea typeface="PT Astra Serif" panose="020A0603040505020204" pitchFamily="18" charset="-52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1284124</xdr:colOff>
      <xdr:row>43</xdr:row>
      <xdr:rowOff>57973</xdr:rowOff>
    </xdr:from>
    <xdr:to>
      <xdr:col>1</xdr:col>
      <xdr:colOff>6344797</xdr:colOff>
      <xdr:row>46</xdr:row>
      <xdr:rowOff>66261</xdr:rowOff>
    </xdr:to>
    <xdr:grpSp>
      <xdr:nvGrpSpPr>
        <xdr:cNvPr id="2" name="Групп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773981" y="11256652"/>
          <a:ext cx="5060673" cy="552573"/>
          <a:chOff x="1057275" y="8239125"/>
          <a:chExt cx="4686299" cy="466724"/>
        </a:xfrm>
      </xdr:grpSpPr>
      <xdr:grpSp>
        <xdr:nvGrpSpPr>
          <xdr:cNvPr id="3" name="Группа 14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3400425" y="8280614"/>
            <a:ext cx="2343149" cy="356472"/>
            <a:chOff x="3152776" y="8280614"/>
            <a:chExt cx="1971674" cy="356472"/>
          </a:xfrm>
        </xdr:grpSpPr>
        <xdr:sp macro="" textlink="">
          <xdr:nvSpPr>
            <xdr:cNvPr id="9" name="TextBox 8">
              <a:extLst>
                <a:ext uri="{FF2B5EF4-FFF2-40B4-BE49-F238E27FC236}">
                  <a16:creationId xmlns=""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3152776" y="8486775"/>
              <a:ext cx="1952625" cy="1503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10" name="Группа 13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3162300" y="8280614"/>
              <a:ext cx="1962150" cy="225211"/>
              <a:chOff x="3162300" y="8280614"/>
              <a:chExt cx="1962150" cy="225211"/>
            </a:xfrm>
          </xdr:grpSpPr>
          <xdr:sp macro="" textlink="">
            <xdr:nvSpPr>
              <xdr:cNvPr id="11" name="TextBox 10">
                <a:extLst>
                  <a:ext uri="{FF2B5EF4-FFF2-40B4-BE49-F238E27FC236}">
                    <a16:creationId xmlns="" xmlns:a16="http://schemas.microsoft.com/office/drawing/2014/main" id="{00000000-0008-0000-0100-00000B000000}"/>
                  </a:ext>
                </a:extLst>
              </xdr:cNvPr>
              <xdr:cNvSpPr txBox="1"/>
            </xdr:nvSpPr>
            <xdr:spPr>
              <a:xfrm>
                <a:off x="3174111" y="8280614"/>
                <a:ext cx="1943100" cy="19901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Сайнакова Н.Н.</a:t>
                </a:r>
              </a:p>
            </xdr:txBody>
          </xdr:sp>
          <xdr:cxnSp macro="">
            <xdr:nvCxnSpPr>
              <xdr:cNvPr id="12" name="Прямая соединительная линия 11">
                <a:extLst>
                  <a:ext uri="{FF2B5EF4-FFF2-40B4-BE49-F238E27FC236}">
                    <a16:creationId xmlns="" xmlns:a16="http://schemas.microsoft.com/office/drawing/2014/main" id="{00000000-0008-0000-0100-00000C000000}"/>
                  </a:ext>
                </a:extLst>
              </xdr:cNvPr>
              <xdr:cNvCxnSpPr/>
            </xdr:nvCxnSpPr>
            <xdr:spPr>
              <a:xfrm>
                <a:off x="3162300" y="8505825"/>
                <a:ext cx="19621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1057275" y="8239125"/>
            <a:ext cx="2028825" cy="466724"/>
            <a:chOff x="3181350" y="8248650"/>
            <a:chExt cx="2028825" cy="466724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=""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3257550" y="8486775"/>
              <a:ext cx="1952625" cy="228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grpSp>
          <xdr:nvGrpSpPr>
            <xdr:cNvPr id="6" name="Группа 13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3181350" y="8248650"/>
              <a:ext cx="1943100" cy="257175"/>
              <a:chOff x="3181350" y="8248650"/>
              <a:chExt cx="1943100" cy="257175"/>
            </a:xfrm>
          </xdr:grpSpPr>
          <xdr:sp macro="" textlink="">
            <xdr:nvSpPr>
              <xdr:cNvPr id="7" name="TextBox 6">
                <a:extLst>
                  <a:ext uri="{FF2B5EF4-FFF2-40B4-BE49-F238E27FC236}">
                    <a16:creationId xmlns="" xmlns:a16="http://schemas.microsoft.com/office/drawing/2014/main" id="{00000000-0008-0000-0100-000007000000}"/>
                  </a:ext>
                </a:extLst>
              </xdr:cNvPr>
              <xdr:cNvSpPr txBox="1"/>
            </xdr:nvSpPr>
            <xdr:spPr>
              <a:xfrm>
                <a:off x="3181350" y="8248650"/>
                <a:ext cx="1943100" cy="257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b"/>
              <a:lstStyle/>
              <a:p>
                <a:pPr algn="ctr"/>
                <a:endPara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endParaRPr>
              </a:p>
            </xdr:txBody>
          </xdr:sp>
          <xdr:cxnSp macro="">
            <xdr:nvCxnSpPr>
              <xdr:cNvPr id="8" name="Прямая соединительная линия 7">
                <a:extLst>
                  <a:ext uri="{FF2B5EF4-FFF2-40B4-BE49-F238E27FC236}">
                    <a16:creationId xmlns="" xmlns:a16="http://schemas.microsoft.com/office/drawing/2014/main" id="{00000000-0008-0000-0100-000008000000}"/>
                  </a:ext>
                </a:extLst>
              </xdr:cNvPr>
              <xdr:cNvCxnSpPr/>
            </xdr:nvCxnSpPr>
            <xdr:spPr>
              <a:xfrm>
                <a:off x="3467100" y="8505825"/>
                <a:ext cx="16573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</xdr:col>
      <xdr:colOff>1251773</xdr:colOff>
      <xdr:row>47</xdr:row>
      <xdr:rowOff>56030</xdr:rowOff>
    </xdr:from>
    <xdr:to>
      <xdr:col>1</xdr:col>
      <xdr:colOff>6312447</xdr:colOff>
      <xdr:row>50</xdr:row>
      <xdr:rowOff>64317</xdr:rowOff>
    </xdr:to>
    <xdr:grpSp>
      <xdr:nvGrpSpPr>
        <xdr:cNvPr id="13" name="Группа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741630" y="11975887"/>
          <a:ext cx="5060674" cy="552573"/>
          <a:chOff x="1057275" y="8239125"/>
          <a:chExt cx="4686300" cy="466724"/>
        </a:xfrm>
      </xdr:grpSpPr>
      <xdr:grpSp>
        <xdr:nvGrpSpPr>
          <xdr:cNvPr id="14" name="Группа 14">
            <a:extLst>
              <a:ext uri="{FF2B5EF4-FFF2-40B4-BE49-F238E27FC236}">
                <a16:creationId xmlns="" xmlns:a16="http://schemas.microsoft.com/office/drawing/2014/main" id="{00000000-0008-0000-0100-00000E000000}"/>
              </a:ext>
            </a:extLst>
          </xdr:cNvPr>
          <xdr:cNvGrpSpPr/>
        </xdr:nvGrpSpPr>
        <xdr:grpSpPr>
          <a:xfrm>
            <a:off x="3400425" y="8291316"/>
            <a:ext cx="2343150" cy="345770"/>
            <a:chOff x="3152775" y="8291316"/>
            <a:chExt cx="1971675" cy="345770"/>
          </a:xfrm>
        </xdr:grpSpPr>
        <xdr:sp macro="" textlink="">
          <xdr:nvSpPr>
            <xdr:cNvPr id="20" name="TextBox 19">
              <a:extLst>
                <a:ext uri="{FF2B5EF4-FFF2-40B4-BE49-F238E27FC236}">
                  <a16:creationId xmlns=""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152775" y="8486775"/>
              <a:ext cx="1952625" cy="1503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21" name="Группа 13">
              <a:extLst>
                <a:ext uri="{FF2B5EF4-FFF2-40B4-BE49-F238E27FC236}">
                  <a16:creationId xmlns=""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3162300" y="8291316"/>
              <a:ext cx="1962150" cy="214509"/>
              <a:chOff x="3162300" y="8291316"/>
              <a:chExt cx="1962150" cy="214509"/>
            </a:xfrm>
          </xdr:grpSpPr>
          <xdr:sp macro="" textlink="">
            <xdr:nvSpPr>
              <xdr:cNvPr id="22" name="TextBox 21">
                <a:extLst>
                  <a:ext uri="{FF2B5EF4-FFF2-40B4-BE49-F238E27FC236}">
                    <a16:creationId xmlns="" xmlns:a16="http://schemas.microsoft.com/office/drawing/2014/main" id="{00000000-0008-0000-0100-000016000000}"/>
                  </a:ext>
                </a:extLst>
              </xdr:cNvPr>
              <xdr:cNvSpPr txBox="1"/>
            </xdr:nvSpPr>
            <xdr:spPr>
              <a:xfrm>
                <a:off x="3181350" y="8291316"/>
                <a:ext cx="1943100" cy="19901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Матыскина Е.А.</a:t>
                </a:r>
              </a:p>
            </xdr:txBody>
          </xdr:sp>
          <xdr:cxnSp macro="">
            <xdr:nvCxnSpPr>
              <xdr:cNvPr id="23" name="Прямая соединительная линия 22">
                <a:extLst>
                  <a:ext uri="{FF2B5EF4-FFF2-40B4-BE49-F238E27FC236}">
                    <a16:creationId xmlns="" xmlns:a16="http://schemas.microsoft.com/office/drawing/2014/main" id="{00000000-0008-0000-0100-000017000000}"/>
                  </a:ext>
                </a:extLst>
              </xdr:cNvPr>
              <xdr:cNvCxnSpPr/>
            </xdr:nvCxnSpPr>
            <xdr:spPr>
              <a:xfrm>
                <a:off x="3162300" y="8505825"/>
                <a:ext cx="19621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5" name="Группа 15">
            <a:extLst>
              <a:ext uri="{FF2B5EF4-FFF2-40B4-BE49-F238E27FC236}">
                <a16:creationId xmlns=""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1057275" y="8239125"/>
            <a:ext cx="2028825" cy="466724"/>
            <a:chOff x="3181350" y="8248650"/>
            <a:chExt cx="2028825" cy="466724"/>
          </a:xfrm>
        </xdr:grpSpPr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3257550" y="8486775"/>
              <a:ext cx="1952625" cy="228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grpSp>
          <xdr:nvGrpSpPr>
            <xdr:cNvPr id="17" name="Группа 13">
              <a:extLst>
                <a:ext uri="{FF2B5EF4-FFF2-40B4-BE49-F238E27FC236}">
                  <a16:creationId xmlns=""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3181350" y="8248650"/>
              <a:ext cx="1943100" cy="257175"/>
              <a:chOff x="3181350" y="8248650"/>
              <a:chExt cx="1943100" cy="257175"/>
            </a:xfrm>
          </xdr:grpSpPr>
          <xdr:sp macro="" textlink="">
            <xdr:nvSpPr>
              <xdr:cNvPr id="18" name="TextBox 17">
                <a:extLst>
                  <a:ext uri="{FF2B5EF4-FFF2-40B4-BE49-F238E27FC236}">
                    <a16:creationId xmlns="" xmlns:a16="http://schemas.microsoft.com/office/drawing/2014/main" id="{00000000-0008-0000-0100-000012000000}"/>
                  </a:ext>
                </a:extLst>
              </xdr:cNvPr>
              <xdr:cNvSpPr txBox="1"/>
            </xdr:nvSpPr>
            <xdr:spPr>
              <a:xfrm>
                <a:off x="3181350" y="8248650"/>
                <a:ext cx="1943100" cy="257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b"/>
              <a:lstStyle/>
              <a:p>
                <a:pPr algn="ctr"/>
                <a:endPara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endParaRPr>
              </a:p>
            </xdr:txBody>
          </xdr:sp>
          <xdr:cxnSp macro="">
            <xdr:nvCxnSpPr>
              <xdr:cNvPr id="19" name="Прямая соединительная линия 18">
                <a:extLst>
                  <a:ext uri="{FF2B5EF4-FFF2-40B4-BE49-F238E27FC236}">
                    <a16:creationId xmlns="" xmlns:a16="http://schemas.microsoft.com/office/drawing/2014/main" id="{00000000-0008-0000-0100-000013000000}"/>
                  </a:ext>
                </a:extLst>
              </xdr:cNvPr>
              <xdr:cNvCxnSpPr/>
            </xdr:nvCxnSpPr>
            <xdr:spPr>
              <a:xfrm>
                <a:off x="3467100" y="8505825"/>
                <a:ext cx="16573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4</xdr:col>
      <xdr:colOff>909309</xdr:colOff>
      <xdr:row>53</xdr:row>
      <xdr:rowOff>115134</xdr:rowOff>
    </xdr:from>
    <xdr:to>
      <xdr:col>7</xdr:col>
      <xdr:colOff>791603</xdr:colOff>
      <xdr:row>54</xdr:row>
      <xdr:rowOff>169834</xdr:rowOff>
    </xdr:to>
    <xdr:grpSp>
      <xdr:nvGrpSpPr>
        <xdr:cNvPr id="36" name="Группа 35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9277702" y="13123563"/>
          <a:ext cx="3365722" cy="231592"/>
          <a:chOff x="8694240" y="1922048"/>
          <a:chExt cx="3127967" cy="240641"/>
        </a:xfrm>
      </xdr:grpSpPr>
      <xdr:grpSp>
        <xdr:nvGrpSpPr>
          <xdr:cNvPr id="37" name="Группа 36">
            <a:extLst>
              <a:ext uri="{FF2B5EF4-FFF2-40B4-BE49-F238E27FC236}">
                <a16:creationId xmlns="" xmlns:a16="http://schemas.microsoft.com/office/drawing/2014/main" id="{00000000-0008-0000-0100-000025000000}"/>
              </a:ext>
            </a:extLst>
          </xdr:cNvPr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40" name="Группа 39">
              <a:extLst>
                <a:ext uri="{FF2B5EF4-FFF2-40B4-BE49-F238E27FC236}">
                  <a16:creationId xmlns="" xmlns:a16="http://schemas.microsoft.com/office/drawing/2014/main" id="{00000000-0008-0000-0100-000028000000}"/>
                </a:ext>
              </a:extLst>
            </xdr:cNvPr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42" name="TextBox 41">
                <a:extLst>
                  <a:ext uri="{FF2B5EF4-FFF2-40B4-BE49-F238E27FC236}">
                    <a16:creationId xmlns="" xmlns:a16="http://schemas.microsoft.com/office/drawing/2014/main" id="{00000000-0008-0000-0100-00002A000000}"/>
                  </a:ext>
                </a:extLst>
              </xdr:cNvPr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2023 года</a:t>
                </a:r>
              </a:p>
            </xdr:txBody>
          </xdr:sp>
          <xdr:cxnSp macro="">
            <xdr:nvCxnSpPr>
              <xdr:cNvPr id="43" name="Прямая соединительная линия 42">
                <a:extLst>
                  <a:ext uri="{FF2B5EF4-FFF2-40B4-BE49-F238E27FC236}">
                    <a16:creationId xmlns="" xmlns:a16="http://schemas.microsoft.com/office/drawing/2014/main" id="{00000000-0008-0000-0100-00002B000000}"/>
                  </a:ext>
                </a:extLst>
              </xdr:cNvPr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1" name="Прямая соединительная линия 40">
              <a:extLst>
                <a:ext uri="{FF2B5EF4-FFF2-40B4-BE49-F238E27FC236}">
                  <a16:creationId xmlns=""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38" name="TextBox 37">
            <a:extLst>
              <a:ext uri="{FF2B5EF4-FFF2-40B4-BE49-F238E27FC236}">
                <a16:creationId xmlns=""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8696535" y="1934119"/>
            <a:ext cx="540000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29</a:t>
            </a: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=""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9362108" y="1922048"/>
            <a:ext cx="1620001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декабря</a:t>
            </a:r>
          </a:p>
        </xdr:txBody>
      </xdr:sp>
    </xdr:grpSp>
    <xdr:clientData/>
  </xdr:twoCellAnchor>
  <xdr:twoCellAnchor>
    <xdr:from>
      <xdr:col>1</xdr:col>
      <xdr:colOff>1089063</xdr:colOff>
      <xdr:row>50</xdr:row>
      <xdr:rowOff>118238</xdr:rowOff>
    </xdr:from>
    <xdr:to>
      <xdr:col>4</xdr:col>
      <xdr:colOff>674965</xdr:colOff>
      <xdr:row>53</xdr:row>
      <xdr:rowOff>167725</xdr:rowOff>
    </xdr:to>
    <xdr:grpSp>
      <xdr:nvGrpSpPr>
        <xdr:cNvPr id="56" name="Группа 55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1578920" y="12582381"/>
          <a:ext cx="7464438" cy="593773"/>
          <a:chOff x="1560300" y="12711291"/>
          <a:chExt cx="7476613" cy="631013"/>
        </a:xfrm>
      </xdr:grpSpPr>
      <xdr:grpSp>
        <xdr:nvGrpSpPr>
          <xdr:cNvPr id="24" name="Группа 23">
            <a:extLst>
              <a:ext uri="{FF2B5EF4-FFF2-40B4-BE49-F238E27FC236}">
                <a16:creationId xmlns="" xmlns:a16="http://schemas.microsoft.com/office/drawing/2014/main" id="{00000000-0008-0000-0100-000018000000}"/>
              </a:ext>
            </a:extLst>
          </xdr:cNvPr>
          <xdr:cNvGrpSpPr/>
        </xdr:nvGrpSpPr>
        <xdr:grpSpPr>
          <a:xfrm>
            <a:off x="1560300" y="12711291"/>
            <a:ext cx="5228673" cy="631013"/>
            <a:chOff x="1334439" y="8146674"/>
            <a:chExt cx="3558291" cy="490412"/>
          </a:xfrm>
        </xdr:grpSpPr>
        <xdr:grpSp>
          <xdr:nvGrpSpPr>
            <xdr:cNvPr id="25" name="Группа 14">
              <a:extLst>
                <a:ext uri="{FF2B5EF4-FFF2-40B4-BE49-F238E27FC236}">
                  <a16:creationId xmlns=""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3411742" y="8291315"/>
              <a:ext cx="1480988" cy="345771"/>
              <a:chOff x="3162300" y="8291315"/>
              <a:chExt cx="1246198" cy="345771"/>
            </a:xfrm>
          </xdr:grpSpPr>
          <xdr:sp macro="" textlink="">
            <xdr:nvSpPr>
              <xdr:cNvPr id="31" name="TextBox 30">
                <a:extLst>
                  <a:ext uri="{FF2B5EF4-FFF2-40B4-BE49-F238E27FC236}">
                    <a16:creationId xmlns="" xmlns:a16="http://schemas.microsoft.com/office/drawing/2014/main" id="{00000000-0008-0000-0100-00001F000000}"/>
                  </a:ext>
                </a:extLst>
              </xdr:cNvPr>
              <xdr:cNvSpPr txBox="1"/>
            </xdr:nvSpPr>
            <xdr:spPr>
              <a:xfrm>
                <a:off x="3171585" y="8486775"/>
                <a:ext cx="1236913" cy="15031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(фамилия, инициалы)</a:t>
                </a:r>
              </a:p>
            </xdr:txBody>
          </xdr:sp>
          <xdr:grpSp>
            <xdr:nvGrpSpPr>
              <xdr:cNvPr id="32" name="Группа 13">
                <a:extLst>
                  <a:ext uri="{FF2B5EF4-FFF2-40B4-BE49-F238E27FC236}">
                    <a16:creationId xmlns="" xmlns:a16="http://schemas.microsoft.com/office/drawing/2014/main" id="{00000000-0008-0000-0100-000020000000}"/>
                  </a:ext>
                </a:extLst>
              </xdr:cNvPr>
              <xdr:cNvGrpSpPr/>
            </xdr:nvGrpSpPr>
            <xdr:grpSpPr>
              <a:xfrm>
                <a:off x="3162300" y="8291315"/>
                <a:ext cx="1244677" cy="214510"/>
                <a:chOff x="3162300" y="8291315"/>
                <a:chExt cx="1244677" cy="214510"/>
              </a:xfrm>
            </xdr:grpSpPr>
            <xdr:sp macro="" textlink="">
              <xdr:nvSpPr>
                <xdr:cNvPr id="33" name="TextBox 32">
                  <a:extLst>
                    <a:ext uri="{FF2B5EF4-FFF2-40B4-BE49-F238E27FC236}">
                      <a16:creationId xmlns="" xmlns:a16="http://schemas.microsoft.com/office/drawing/2014/main" id="{00000000-0008-0000-0100-000021000000}"/>
                    </a:ext>
                  </a:extLst>
                </xdr:cNvPr>
                <xdr:cNvSpPr txBox="1"/>
              </xdr:nvSpPr>
              <xdr:spPr>
                <a:xfrm>
                  <a:off x="3170064" y="8291315"/>
                  <a:ext cx="1236913" cy="196691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Матыскина Е.А.</a:t>
                  </a:r>
                </a:p>
              </xdr:txBody>
            </xdr:sp>
            <xdr:cxnSp macro="">
              <xdr:nvCxnSpPr>
                <xdr:cNvPr id="34" name="Прямая соединительная линия 33">
                  <a:extLst>
                    <a:ext uri="{FF2B5EF4-FFF2-40B4-BE49-F238E27FC236}">
                      <a16:creationId xmlns="" xmlns:a16="http://schemas.microsoft.com/office/drawing/2014/main" id="{00000000-0008-0000-0100-000022000000}"/>
                    </a:ext>
                  </a:extLst>
                </xdr:cNvPr>
                <xdr:cNvCxnSpPr/>
              </xdr:nvCxnSpPr>
              <xdr:spPr>
                <a:xfrm>
                  <a:off x="3162300" y="8505825"/>
                  <a:ext cx="1236913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26" name="Группа 15">
              <a:extLst>
                <a:ext uri="{FF2B5EF4-FFF2-40B4-BE49-F238E27FC236}">
                  <a16:creationId xmlns=""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1334439" y="8146674"/>
              <a:ext cx="1968524" cy="477263"/>
              <a:chOff x="3458514" y="8156199"/>
              <a:chExt cx="1968524" cy="477263"/>
            </a:xfrm>
          </xdr:grpSpPr>
          <xdr:sp macro="" textlink="">
            <xdr:nvSpPr>
              <xdr:cNvPr id="27" name="TextBox 26">
                <a:extLst>
                  <a:ext uri="{FF2B5EF4-FFF2-40B4-BE49-F238E27FC236}">
                    <a16:creationId xmlns="" xmlns:a16="http://schemas.microsoft.com/office/drawing/2014/main" id="{00000000-0008-0000-0100-00001B000000}"/>
                  </a:ext>
                </a:extLst>
              </xdr:cNvPr>
              <xdr:cNvSpPr txBox="1"/>
            </xdr:nvSpPr>
            <xdr:spPr>
              <a:xfrm>
                <a:off x="3463188" y="8497152"/>
                <a:ext cx="1959939" cy="13631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(должность)</a:t>
                </a:r>
              </a:p>
            </xdr:txBody>
          </xdr:sp>
          <xdr:grpSp>
            <xdr:nvGrpSpPr>
              <xdr:cNvPr id="28" name="Группа 13">
                <a:extLst>
                  <a:ext uri="{FF2B5EF4-FFF2-40B4-BE49-F238E27FC236}">
                    <a16:creationId xmlns="" xmlns:a16="http://schemas.microsoft.com/office/drawing/2014/main" id="{00000000-0008-0000-0100-00001C000000}"/>
                  </a:ext>
                </a:extLst>
              </xdr:cNvPr>
              <xdr:cNvGrpSpPr/>
            </xdr:nvGrpSpPr>
            <xdr:grpSpPr>
              <a:xfrm>
                <a:off x="3458514" y="8156199"/>
                <a:ext cx="1968524" cy="360002"/>
                <a:chOff x="3458514" y="8156199"/>
                <a:chExt cx="1968524" cy="360002"/>
              </a:xfrm>
            </xdr:grpSpPr>
            <xdr:sp macro="" textlink="">
              <xdr:nvSpPr>
                <xdr:cNvPr id="29" name="TextBox 28">
                  <a:extLst>
                    <a:ext uri="{FF2B5EF4-FFF2-40B4-BE49-F238E27FC236}">
                      <a16:creationId xmlns="" xmlns:a16="http://schemas.microsoft.com/office/drawing/2014/main" id="{00000000-0008-0000-0100-00001D000000}"/>
                    </a:ext>
                  </a:extLst>
                </xdr:cNvPr>
                <xdr:cNvSpPr txBox="1"/>
              </xdr:nvSpPr>
              <xdr:spPr>
                <a:xfrm>
                  <a:off x="3458514" y="8156199"/>
                  <a:ext cx="1959938" cy="34334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b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Главный бухгалтер</a:t>
                  </a:r>
                </a:p>
              </xdr:txBody>
            </xdr:sp>
            <xdr:cxnSp macro="">
              <xdr:nvCxnSpPr>
                <xdr:cNvPr id="30" name="Прямая соединительная линия 29">
                  <a:extLst>
                    <a:ext uri="{FF2B5EF4-FFF2-40B4-BE49-F238E27FC236}">
                      <a16:creationId xmlns="" xmlns:a16="http://schemas.microsoft.com/office/drawing/2014/main" id="{00000000-0008-0000-0100-00001E000000}"/>
                    </a:ext>
                  </a:extLst>
                </xdr:cNvPr>
                <xdr:cNvCxnSpPr/>
              </xdr:nvCxnSpPr>
              <xdr:spPr>
                <a:xfrm>
                  <a:off x="3467100" y="8516201"/>
                  <a:ext cx="1959938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52" name="TextBox 51">
            <a:extLst>
              <a:ext uri="{FF2B5EF4-FFF2-40B4-BE49-F238E27FC236}">
                <a16:creationId xmlns=""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6876913" y="13140958"/>
            <a:ext cx="2160000" cy="200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800"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(телефон)</a:t>
            </a: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=""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6874257" y="12893457"/>
            <a:ext cx="2160000" cy="25199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1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83825121479</a:t>
            </a:r>
          </a:p>
        </xdr:txBody>
      </xdr:sp>
      <xdr:cxnSp macro="">
        <xdr:nvCxnSpPr>
          <xdr:cNvPr id="54" name="Прямая соединительная линия 53">
            <a:extLst>
              <a:ext uri="{FF2B5EF4-FFF2-40B4-BE49-F238E27FC236}">
                <a16:creationId xmlns="" xmlns:a16="http://schemas.microsoft.com/office/drawing/2014/main" id="{00000000-0008-0000-0100-000036000000}"/>
              </a:ext>
            </a:extLst>
          </xdr:cNvPr>
          <xdr:cNvCxnSpPr/>
        </xdr:nvCxnSpPr>
        <xdr:spPr>
          <a:xfrm>
            <a:off x="6860699" y="13175106"/>
            <a:ext cx="21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1"/>
  <sheetViews>
    <sheetView tabSelected="1" topLeftCell="A8" zoomScale="85" zoomScaleNormal="85" zoomScaleSheetLayoutView="55" workbookViewId="0">
      <selection activeCell="K34" sqref="K34"/>
    </sheetView>
  </sheetViews>
  <sheetFormatPr defaultRowHeight="15"/>
  <cols>
    <col min="1" max="1" width="69.25" style="1" customWidth="1"/>
    <col min="2" max="2" width="8" style="1" customWidth="1"/>
    <col min="3" max="3" width="5.625" style="1" bestFit="1" customWidth="1"/>
    <col min="4" max="4" width="7.25" style="1" customWidth="1"/>
    <col min="5" max="5" width="15.875" style="1" customWidth="1"/>
    <col min="6" max="6" width="6.25" style="1" customWidth="1"/>
    <col min="7" max="7" width="8.5" style="1" customWidth="1"/>
    <col min="8" max="8" width="20.375" style="3" bestFit="1" customWidth="1"/>
    <col min="9" max="9" width="17.5" style="3" bestFit="1" customWidth="1"/>
    <col min="10" max="10" width="16" style="3" customWidth="1"/>
    <col min="11" max="11" width="13" style="3" customWidth="1"/>
    <col min="12" max="12" width="15.375" style="1" bestFit="1" customWidth="1"/>
    <col min="13" max="13" width="16" style="1" bestFit="1" customWidth="1"/>
    <col min="14" max="14" width="23.375" style="1" customWidth="1"/>
    <col min="15" max="17" width="16" style="1" bestFit="1" customWidth="1"/>
    <col min="18" max="16384" width="9" style="1"/>
  </cols>
  <sheetData>
    <row r="1" spans="1:11">
      <c r="H1" s="179" t="s">
        <v>9</v>
      </c>
      <c r="I1" s="179"/>
      <c r="J1" s="179"/>
      <c r="K1" s="179"/>
    </row>
    <row r="2" spans="1:11" ht="31.5" customHeight="1">
      <c r="H2" s="180" t="s">
        <v>399</v>
      </c>
      <c r="I2" s="180"/>
      <c r="J2" s="180"/>
      <c r="K2" s="180"/>
    </row>
    <row r="3" spans="1:11">
      <c r="H3" s="181" t="s">
        <v>10</v>
      </c>
      <c r="I3" s="181"/>
      <c r="J3" s="181"/>
      <c r="K3" s="181"/>
    </row>
    <row r="5" spans="1:11" ht="19.5" customHeight="1"/>
    <row r="10" spans="1:11" ht="39.75" customHeight="1" thickBot="1">
      <c r="A10" s="184" t="s">
        <v>390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>
      <c r="K11" s="4" t="s">
        <v>11</v>
      </c>
    </row>
    <row r="12" spans="1:11" ht="28.5" customHeight="1">
      <c r="J12" s="177" t="s">
        <v>12</v>
      </c>
      <c r="K12" s="183">
        <v>45289</v>
      </c>
    </row>
    <row r="13" spans="1:11">
      <c r="J13" s="177"/>
      <c r="K13" s="183"/>
    </row>
    <row r="14" spans="1:11" ht="30">
      <c r="A14" s="8" t="s">
        <v>17</v>
      </c>
      <c r="J14" s="7" t="s">
        <v>13</v>
      </c>
      <c r="K14" s="5">
        <v>816</v>
      </c>
    </row>
    <row r="15" spans="1:11">
      <c r="J15" s="177" t="s">
        <v>14</v>
      </c>
      <c r="K15" s="178" t="s">
        <v>382</v>
      </c>
    </row>
    <row r="16" spans="1:11">
      <c r="J16" s="177"/>
      <c r="K16" s="178"/>
    </row>
    <row r="17" spans="1:11">
      <c r="A17" s="1" t="s">
        <v>18</v>
      </c>
      <c r="J17" s="177" t="s">
        <v>15</v>
      </c>
      <c r="K17" s="178" t="s">
        <v>383</v>
      </c>
    </row>
    <row r="18" spans="1:11">
      <c r="J18" s="177"/>
      <c r="K18" s="178"/>
    </row>
    <row r="19" spans="1:11" ht="15.75" thickBot="1">
      <c r="A19" s="1" t="s">
        <v>19</v>
      </c>
      <c r="J19" s="7" t="s">
        <v>16</v>
      </c>
      <c r="K19" s="6">
        <v>383</v>
      </c>
    </row>
    <row r="20" spans="1:11" ht="18.75">
      <c r="A20" s="182" t="s">
        <v>20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</row>
    <row r="22" spans="1:11">
      <c r="A22" s="186" t="s">
        <v>0</v>
      </c>
      <c r="B22" s="187" t="s">
        <v>1</v>
      </c>
      <c r="C22" s="185" t="s">
        <v>2</v>
      </c>
      <c r="D22" s="185"/>
      <c r="E22" s="185"/>
      <c r="F22" s="185"/>
      <c r="G22" s="185"/>
      <c r="H22" s="186" t="s">
        <v>3</v>
      </c>
      <c r="I22" s="186"/>
      <c r="J22" s="186"/>
      <c r="K22" s="186"/>
    </row>
    <row r="23" spans="1:11" ht="60">
      <c r="A23" s="186"/>
      <c r="B23" s="187"/>
      <c r="C23" s="2" t="s">
        <v>4</v>
      </c>
      <c r="D23" s="2" t="s">
        <v>5</v>
      </c>
      <c r="E23" s="2" t="s">
        <v>6</v>
      </c>
      <c r="F23" s="2" t="s">
        <v>364</v>
      </c>
      <c r="G23" s="2" t="s">
        <v>7</v>
      </c>
      <c r="H23" s="105" t="s">
        <v>365</v>
      </c>
      <c r="I23" s="105" t="s">
        <v>366</v>
      </c>
      <c r="J23" s="105" t="s">
        <v>389</v>
      </c>
      <c r="K23" s="2" t="s">
        <v>8</v>
      </c>
    </row>
    <row r="24" spans="1:11" s="84" customFormat="1" ht="11.25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  <c r="I24" s="9">
        <v>9</v>
      </c>
      <c r="J24" s="9">
        <v>10</v>
      </c>
      <c r="K24" s="9">
        <v>11</v>
      </c>
    </row>
    <row r="25" spans="1:11" ht="15.75">
      <c r="A25" s="19" t="s">
        <v>21</v>
      </c>
      <c r="B25" s="52" t="s">
        <v>28</v>
      </c>
      <c r="C25" s="52" t="s">
        <v>30</v>
      </c>
      <c r="D25" s="52" t="s">
        <v>30</v>
      </c>
      <c r="E25" s="52" t="s">
        <v>30</v>
      </c>
      <c r="F25" s="52" t="s">
        <v>30</v>
      </c>
      <c r="G25" s="52" t="s">
        <v>30</v>
      </c>
      <c r="H25" s="53">
        <f>H27+H28+H29+H30</f>
        <v>385384.37</v>
      </c>
      <c r="I25" s="53">
        <f>SUM(I27:I30)</f>
        <v>1.3969838619232178E-8</v>
      </c>
      <c r="J25" s="53">
        <f>SUM(J27:J30)</f>
        <v>1.3038516044616699E-8</v>
      </c>
      <c r="K25" s="53"/>
    </row>
    <row r="26" spans="1:11" s="10" customFormat="1" ht="12.75">
      <c r="A26" s="108" t="s">
        <v>22</v>
      </c>
      <c r="B26" s="48"/>
      <c r="C26" s="49"/>
      <c r="D26" s="49"/>
      <c r="E26" s="49"/>
      <c r="F26" s="49"/>
      <c r="G26" s="49"/>
      <c r="H26" s="50"/>
      <c r="I26" s="50"/>
      <c r="J26" s="50"/>
      <c r="K26" s="50"/>
    </row>
    <row r="27" spans="1:11">
      <c r="A27" s="109" t="s">
        <v>23</v>
      </c>
      <c r="B27" s="51"/>
      <c r="C27" s="46" t="s">
        <v>30</v>
      </c>
      <c r="D27" s="46" t="s">
        <v>31</v>
      </c>
      <c r="E27" s="46" t="s">
        <v>30</v>
      </c>
      <c r="F27" s="46" t="s">
        <v>30</v>
      </c>
      <c r="G27" s="46" t="s">
        <v>30</v>
      </c>
      <c r="H27" s="47">
        <v>377667.5</v>
      </c>
      <c r="I27" s="47">
        <f>H33</f>
        <v>-9.3132257461547852E-10</v>
      </c>
      <c r="J27" s="47">
        <f>I33</f>
        <v>-1.862645149230957E-9</v>
      </c>
      <c r="K27" s="47"/>
    </row>
    <row r="28" spans="1:11">
      <c r="A28" s="109" t="s">
        <v>24</v>
      </c>
      <c r="B28" s="51"/>
      <c r="C28" s="46" t="s">
        <v>30</v>
      </c>
      <c r="D28" s="46" t="s">
        <v>32</v>
      </c>
      <c r="E28" s="46" t="s">
        <v>30</v>
      </c>
      <c r="F28" s="46" t="s">
        <v>30</v>
      </c>
      <c r="G28" s="46" t="s">
        <v>30</v>
      </c>
      <c r="H28" s="47">
        <v>7716.87</v>
      </c>
      <c r="I28" s="47">
        <f t="shared" ref="I28:J30" si="0">H34</f>
        <v>0</v>
      </c>
      <c r="J28" s="47">
        <f t="shared" si="0"/>
        <v>0</v>
      </c>
      <c r="K28" s="47"/>
    </row>
    <row r="29" spans="1:11">
      <c r="A29" s="109" t="s">
        <v>25</v>
      </c>
      <c r="B29" s="51"/>
      <c r="C29" s="46" t="s">
        <v>30</v>
      </c>
      <c r="D29" s="46" t="s">
        <v>33</v>
      </c>
      <c r="E29" s="46" t="s">
        <v>30</v>
      </c>
      <c r="F29" s="46" t="s">
        <v>30</v>
      </c>
      <c r="G29" s="46" t="s">
        <v>30</v>
      </c>
      <c r="H29" s="47">
        <v>0</v>
      </c>
      <c r="I29" s="47">
        <f t="shared" si="0"/>
        <v>1.4901161193847656E-8</v>
      </c>
      <c r="J29" s="47">
        <f t="shared" si="0"/>
        <v>1.4901161193847656E-8</v>
      </c>
      <c r="K29" s="47"/>
    </row>
    <row r="30" spans="1:11">
      <c r="A30" s="109" t="s">
        <v>26</v>
      </c>
      <c r="B30" s="51"/>
      <c r="C30" s="46" t="s">
        <v>30</v>
      </c>
      <c r="D30" s="46" t="s">
        <v>34</v>
      </c>
      <c r="E30" s="46" t="s">
        <v>30</v>
      </c>
      <c r="F30" s="46" t="s">
        <v>30</v>
      </c>
      <c r="G30" s="46" t="s">
        <v>30</v>
      </c>
      <c r="H30" s="47">
        <v>0</v>
      </c>
      <c r="I30" s="47">
        <f t="shared" si="0"/>
        <v>0</v>
      </c>
      <c r="J30" s="47">
        <f t="shared" si="0"/>
        <v>0</v>
      </c>
      <c r="K30" s="47"/>
    </row>
    <row r="31" spans="1:11" ht="15.75">
      <c r="A31" s="19" t="s">
        <v>27</v>
      </c>
      <c r="B31" s="52" t="s">
        <v>29</v>
      </c>
      <c r="C31" s="52" t="s">
        <v>30</v>
      </c>
      <c r="D31" s="52" t="s">
        <v>30</v>
      </c>
      <c r="E31" s="52" t="s">
        <v>30</v>
      </c>
      <c r="F31" s="52" t="s">
        <v>30</v>
      </c>
      <c r="G31" s="52" t="s">
        <v>30</v>
      </c>
      <c r="H31" s="53">
        <f>H25+H37-H90+H238-H245</f>
        <v>-1.0135408956557512E-8</v>
      </c>
      <c r="I31" s="53">
        <f>I25+I37-I90+I238-I245</f>
        <v>0</v>
      </c>
      <c r="J31" s="53">
        <f>J25+J37-J90+J238-J245</f>
        <v>0</v>
      </c>
      <c r="K31" s="53"/>
    </row>
    <row r="32" spans="1:11" s="10" customFormat="1" ht="12.75">
      <c r="A32" s="108" t="s">
        <v>22</v>
      </c>
      <c r="B32" s="48"/>
      <c r="C32" s="49"/>
      <c r="D32" s="49"/>
      <c r="E32" s="49"/>
      <c r="F32" s="49"/>
      <c r="G32" s="49"/>
      <c r="H32" s="50"/>
      <c r="I32" s="50"/>
      <c r="J32" s="50"/>
      <c r="K32" s="50"/>
    </row>
    <row r="33" spans="1:13">
      <c r="A33" s="109" t="s">
        <v>23</v>
      </c>
      <c r="B33" s="51"/>
      <c r="C33" s="46" t="s">
        <v>30</v>
      </c>
      <c r="D33" s="46" t="s">
        <v>31</v>
      </c>
      <c r="E33" s="46" t="s">
        <v>30</v>
      </c>
      <c r="F33" s="46" t="s">
        <v>30</v>
      </c>
      <c r="G33" s="46" t="s">
        <v>30</v>
      </c>
      <c r="H33" s="47">
        <f>H27+SUMIF($D$39:$D$89,"2",H$39:H$89)-SUMIF($D$94:$D$237,"2",H$94:H$237)+H238-H247</f>
        <v>-9.3132257461547852E-10</v>
      </c>
      <c r="I33" s="47">
        <f>I27+SUMIF($D$39:$D$89,"2",I$39:I$89)-SUMIF($D$94:$D$237,"2",I$94:I$237)+I238-I247</f>
        <v>-1.862645149230957E-9</v>
      </c>
      <c r="J33" s="47">
        <f>J27+SUMIF($D$39:$D$89,"2",J$39:J$89)-SUMIF($D$94:$D$237,"2",J$94:J$237)+J238-J247</f>
        <v>-2.7939677238464355E-9</v>
      </c>
      <c r="K33" s="47"/>
    </row>
    <row r="34" spans="1:13">
      <c r="A34" s="109" t="s">
        <v>24</v>
      </c>
      <c r="B34" s="51"/>
      <c r="C34" s="46" t="s">
        <v>30</v>
      </c>
      <c r="D34" s="46" t="s">
        <v>32</v>
      </c>
      <c r="E34" s="46" t="s">
        <v>30</v>
      </c>
      <c r="F34" s="46" t="s">
        <v>30</v>
      </c>
      <c r="G34" s="46" t="s">
        <v>30</v>
      </c>
      <c r="H34" s="47">
        <f>H28+SUMIF($D$38:$D$89,"3",H$38:H$89)-SUMIF($D$93:$D$237,"3",H$93:H$237)-H248</f>
        <v>0</v>
      </c>
      <c r="I34" s="47">
        <f>I28+SUMIF($D$38:$D$89,"3",I$38:I$89)-SUMIF($D$93:$D$237,"3",I$93:I$237)-I248</f>
        <v>0</v>
      </c>
      <c r="J34" s="47">
        <f>J28+SUMIF($D$38:$D$89,"3",J$38:J$89)-SUMIF($D$93:$D$237,"3",J$93:J$237)-J248</f>
        <v>0</v>
      </c>
      <c r="K34" s="47"/>
    </row>
    <row r="35" spans="1:13">
      <c r="A35" s="109" t="s">
        <v>25</v>
      </c>
      <c r="B35" s="51"/>
      <c r="C35" s="46" t="s">
        <v>30</v>
      </c>
      <c r="D35" s="46" t="s">
        <v>33</v>
      </c>
      <c r="E35" s="46" t="s">
        <v>30</v>
      </c>
      <c r="F35" s="46" t="s">
        <v>30</v>
      </c>
      <c r="G35" s="46" t="s">
        <v>30</v>
      </c>
      <c r="H35" s="47">
        <f>H29+SUMIF($D$39:$D$89,"4",H$39:H$89)-SUMIF($D$94:$D$237,"4",H$94:H$237)-H249</f>
        <v>1.4901161193847656E-8</v>
      </c>
      <c r="I35" s="47">
        <f>I29+SUMIF($D$39:$D$89,"4",I$39:I$89)-SUMIF($D$94:$D$237,"4",I$94:I$237)-I249</f>
        <v>1.4901161193847656E-8</v>
      </c>
      <c r="J35" s="47">
        <f>J29+SUMIF($D$39:$D$89,"4",J$39:J$89)-SUMIF($D$94:$D$237,"4",J$94:J$237)-J249</f>
        <v>2.9802322387695313E-8</v>
      </c>
      <c r="K35" s="47"/>
    </row>
    <row r="36" spans="1:13">
      <c r="A36" s="109" t="s">
        <v>26</v>
      </c>
      <c r="B36" s="51"/>
      <c r="C36" s="46" t="s">
        <v>30</v>
      </c>
      <c r="D36" s="46" t="s">
        <v>34</v>
      </c>
      <c r="E36" s="46" t="s">
        <v>30</v>
      </c>
      <c r="F36" s="46" t="s">
        <v>30</v>
      </c>
      <c r="G36" s="46" t="s">
        <v>30</v>
      </c>
      <c r="H36" s="47">
        <f>H30+SUMIF($D$39:$D$89,"5",H$39:H$89)-SUMIF($D$94:$D$237,"5",H$94:H$237)-H250</f>
        <v>0</v>
      </c>
      <c r="I36" s="47">
        <f>I30+SUMIF($D$39:$D$89,"5",I$39:I$89)-SUMIF($D$94:$D$237,"5",I$94:I$237)-I250</f>
        <v>0</v>
      </c>
      <c r="J36" s="47">
        <f>J30+SUMIF($D$39:$D$89,"5",J$39:J$89)-SUMIF($D$94:$D$237,"5",J$94:J$237)-J250</f>
        <v>0</v>
      </c>
      <c r="K36" s="47"/>
    </row>
    <row r="37" spans="1:13" ht="15.75">
      <c r="A37" s="19" t="s">
        <v>35</v>
      </c>
      <c r="B37" s="52" t="s">
        <v>127</v>
      </c>
      <c r="C37" s="52" t="s">
        <v>30</v>
      </c>
      <c r="D37" s="52" t="s">
        <v>30</v>
      </c>
      <c r="E37" s="52" t="s">
        <v>30</v>
      </c>
      <c r="F37" s="52"/>
      <c r="G37" s="52" t="s">
        <v>30</v>
      </c>
      <c r="H37" s="53">
        <f>H39+H43+H54+H60+H81+H83+H86</f>
        <v>121968272.55999999</v>
      </c>
      <c r="I37" s="53">
        <f>I39+I43+I54+I60+I81+I83+I86</f>
        <v>113587083.45999999</v>
      </c>
      <c r="J37" s="53">
        <f>J39+J43+J54+J60+J81+J83+J86</f>
        <v>107752618.45999999</v>
      </c>
      <c r="K37" s="53"/>
    </row>
    <row r="38" spans="1:13" s="44" customFormat="1" ht="12.75">
      <c r="A38" s="43" t="s">
        <v>22</v>
      </c>
      <c r="B38" s="54"/>
      <c r="C38" s="54"/>
      <c r="D38" s="54"/>
      <c r="E38" s="54"/>
      <c r="F38" s="54"/>
      <c r="G38" s="54"/>
      <c r="H38" s="55"/>
      <c r="I38" s="55"/>
      <c r="J38" s="55"/>
      <c r="K38" s="56"/>
    </row>
    <row r="39" spans="1:13" ht="15.75">
      <c r="A39" s="20" t="s">
        <v>36</v>
      </c>
      <c r="B39" s="57" t="s">
        <v>128</v>
      </c>
      <c r="C39" s="57" t="s">
        <v>30</v>
      </c>
      <c r="D39" s="57" t="s">
        <v>30</v>
      </c>
      <c r="E39" s="57" t="s">
        <v>30</v>
      </c>
      <c r="F39" s="57" t="s">
        <v>233</v>
      </c>
      <c r="G39" s="57" t="s">
        <v>30</v>
      </c>
      <c r="H39" s="58">
        <f>H41</f>
        <v>41073.5</v>
      </c>
      <c r="I39" s="58">
        <f t="shared" ref="I39:J39" si="1">I41</f>
        <v>89012</v>
      </c>
      <c r="J39" s="58">
        <f t="shared" si="1"/>
        <v>89012</v>
      </c>
      <c r="K39" s="58"/>
    </row>
    <row r="40" spans="1:13" s="44" customFormat="1" ht="12.75">
      <c r="A40" s="11" t="s">
        <v>22</v>
      </c>
      <c r="B40" s="54"/>
      <c r="C40" s="54"/>
      <c r="D40" s="54"/>
      <c r="E40" s="54"/>
      <c r="F40" s="54"/>
      <c r="G40" s="54"/>
      <c r="H40" s="55"/>
      <c r="I40" s="55"/>
      <c r="J40" s="55"/>
      <c r="K40" s="56"/>
    </row>
    <row r="41" spans="1:13" ht="15.75">
      <c r="A41" s="21" t="s">
        <v>37</v>
      </c>
      <c r="B41" s="57" t="s">
        <v>129</v>
      </c>
      <c r="C41" s="57" t="s">
        <v>30</v>
      </c>
      <c r="D41" s="57" t="s">
        <v>31</v>
      </c>
      <c r="E41" s="57" t="s">
        <v>30</v>
      </c>
      <c r="F41" s="57" t="s">
        <v>233</v>
      </c>
      <c r="G41" s="57" t="s">
        <v>260</v>
      </c>
      <c r="H41" s="58">
        <v>41073.5</v>
      </c>
      <c r="I41" s="58">
        <v>89012</v>
      </c>
      <c r="J41" s="58">
        <v>89012</v>
      </c>
      <c r="K41" s="59"/>
    </row>
    <row r="42" spans="1:13" ht="15.75">
      <c r="A42" s="21" t="s">
        <v>38</v>
      </c>
      <c r="B42" s="57" t="s">
        <v>130</v>
      </c>
      <c r="C42" s="57" t="s">
        <v>30</v>
      </c>
      <c r="D42" s="57" t="s">
        <v>31</v>
      </c>
      <c r="E42" s="57" t="s">
        <v>30</v>
      </c>
      <c r="F42" s="57" t="s">
        <v>233</v>
      </c>
      <c r="G42" s="57" t="s">
        <v>261</v>
      </c>
      <c r="H42" s="58"/>
      <c r="I42" s="58"/>
      <c r="J42" s="58"/>
      <c r="K42" s="59"/>
    </row>
    <row r="43" spans="1:13" ht="15.75">
      <c r="A43" s="72" t="s">
        <v>39</v>
      </c>
      <c r="B43" s="57" t="s">
        <v>131</v>
      </c>
      <c r="C43" s="57" t="s">
        <v>30</v>
      </c>
      <c r="D43" s="57" t="s">
        <v>30</v>
      </c>
      <c r="E43" s="57" t="s">
        <v>30</v>
      </c>
      <c r="F43" s="57" t="s">
        <v>234</v>
      </c>
      <c r="G43" s="57"/>
      <c r="H43" s="58">
        <f>H45+H46</f>
        <v>90842192.569999993</v>
      </c>
      <c r="I43" s="58">
        <f>I45+I46</f>
        <v>86911306.459999993</v>
      </c>
      <c r="J43" s="58">
        <f>J45+J46</f>
        <v>84665806.459999993</v>
      </c>
      <c r="K43" s="58"/>
    </row>
    <row r="44" spans="1:13" s="44" customFormat="1" ht="12.75">
      <c r="A44" s="11" t="s">
        <v>22</v>
      </c>
      <c r="B44" s="54"/>
      <c r="C44" s="54"/>
      <c r="D44" s="54"/>
      <c r="E44" s="54"/>
      <c r="F44" s="54"/>
      <c r="G44" s="54"/>
      <c r="H44" s="55"/>
      <c r="I44" s="55"/>
      <c r="J44" s="55"/>
      <c r="K44" s="56"/>
    </row>
    <row r="45" spans="1:13" ht="31.5">
      <c r="A45" s="22" t="s">
        <v>40</v>
      </c>
      <c r="B45" s="57" t="s">
        <v>132</v>
      </c>
      <c r="C45" s="57" t="s">
        <v>30</v>
      </c>
      <c r="D45" s="57" t="s">
        <v>33</v>
      </c>
      <c r="E45" s="57" t="s">
        <v>30</v>
      </c>
      <c r="F45" s="57" t="s">
        <v>234</v>
      </c>
      <c r="G45" s="57" t="s">
        <v>262</v>
      </c>
      <c r="H45" s="58">
        <v>85172119</v>
      </c>
      <c r="I45" s="58">
        <v>82788100</v>
      </c>
      <c r="J45" s="58">
        <v>80542600</v>
      </c>
      <c r="K45" s="59"/>
      <c r="M45" s="99">
        <f>H98+H102+H106+H108+H110+H122+H153+H157+H185+H189+H194+H197+H200+H205+H213+H215+H217+H220+H226+H230</f>
        <v>84897877.25999999</v>
      </c>
    </row>
    <row r="46" spans="1:13" ht="31.5">
      <c r="A46" s="23" t="s">
        <v>41</v>
      </c>
      <c r="B46" s="57" t="s">
        <v>133</v>
      </c>
      <c r="C46" s="57" t="s">
        <v>30</v>
      </c>
      <c r="D46" s="107" t="s">
        <v>30</v>
      </c>
      <c r="E46" s="57" t="s">
        <v>30</v>
      </c>
      <c r="F46" s="57" t="s">
        <v>234</v>
      </c>
      <c r="G46" s="57" t="s">
        <v>262</v>
      </c>
      <c r="H46" s="58">
        <f>H48+H53</f>
        <v>5670073.5700000003</v>
      </c>
      <c r="I46" s="58">
        <f>I48+I53</f>
        <v>4123206.46</v>
      </c>
      <c r="J46" s="58">
        <f>J48+J53</f>
        <v>4123206.46</v>
      </c>
      <c r="K46" s="58"/>
    </row>
    <row r="47" spans="1:13" s="44" customFormat="1" ht="12.75">
      <c r="A47" s="11" t="s">
        <v>22</v>
      </c>
      <c r="B47" s="54"/>
      <c r="C47" s="54"/>
      <c r="D47" s="54"/>
      <c r="E47" s="54"/>
      <c r="F47" s="54"/>
      <c r="G47" s="54"/>
      <c r="H47" s="55"/>
      <c r="I47" s="55"/>
      <c r="J47" s="55"/>
      <c r="K47" s="56"/>
    </row>
    <row r="48" spans="1:13" ht="15.75">
      <c r="A48" s="24" t="s">
        <v>42</v>
      </c>
      <c r="B48" s="57" t="s">
        <v>134</v>
      </c>
      <c r="C48" s="57" t="s">
        <v>30</v>
      </c>
      <c r="D48" s="57" t="s">
        <v>30</v>
      </c>
      <c r="E48" s="57" t="s">
        <v>30</v>
      </c>
      <c r="F48" s="57" t="s">
        <v>234</v>
      </c>
      <c r="G48" s="57" t="s">
        <v>262</v>
      </c>
      <c r="H48" s="58">
        <f>H50+H51</f>
        <v>5670073.5700000003</v>
      </c>
      <c r="I48" s="58">
        <f>I50+I51</f>
        <v>4096206.46</v>
      </c>
      <c r="J48" s="58">
        <f>J50+J51</f>
        <v>4096206.46</v>
      </c>
      <c r="K48" s="58"/>
    </row>
    <row r="49" spans="1:13" s="44" customFormat="1" ht="12.75">
      <c r="A49" s="12" t="s">
        <v>22</v>
      </c>
      <c r="B49" s="54"/>
      <c r="C49" s="54"/>
      <c r="D49" s="54"/>
      <c r="E49" s="54"/>
      <c r="F49" s="54"/>
      <c r="G49" s="54"/>
      <c r="H49" s="55"/>
      <c r="I49" s="55"/>
      <c r="J49" s="55"/>
      <c r="K49" s="56"/>
    </row>
    <row r="50" spans="1:13" ht="15.75">
      <c r="A50" s="25" t="s">
        <v>43</v>
      </c>
      <c r="B50" s="57" t="s">
        <v>30</v>
      </c>
      <c r="C50" s="57" t="s">
        <v>30</v>
      </c>
      <c r="D50" s="57" t="s">
        <v>31</v>
      </c>
      <c r="E50" s="57" t="s">
        <v>30</v>
      </c>
      <c r="F50" s="57"/>
      <c r="G50" s="57"/>
      <c r="H50" s="58">
        <v>2588396.13</v>
      </c>
      <c r="I50" s="58">
        <v>2300000</v>
      </c>
      <c r="J50" s="58">
        <v>2300000</v>
      </c>
      <c r="K50" s="59"/>
    </row>
    <row r="51" spans="1:13" ht="15.75">
      <c r="A51" s="25" t="s">
        <v>44</v>
      </c>
      <c r="B51" s="57" t="s">
        <v>30</v>
      </c>
      <c r="C51" s="57" t="s">
        <v>30</v>
      </c>
      <c r="D51" s="57" t="s">
        <v>31</v>
      </c>
      <c r="E51" s="57" t="s">
        <v>30</v>
      </c>
      <c r="F51" s="57"/>
      <c r="G51" s="57"/>
      <c r="H51" s="58">
        <v>3081677.44</v>
      </c>
      <c r="I51" s="58">
        <v>1796206.46</v>
      </c>
      <c r="J51" s="58">
        <v>1796206.46</v>
      </c>
      <c r="K51" s="59"/>
    </row>
    <row r="52" spans="1:13" ht="15.75">
      <c r="A52" s="26" t="s">
        <v>45</v>
      </c>
      <c r="B52" s="57" t="s">
        <v>135</v>
      </c>
      <c r="C52" s="57" t="s">
        <v>30</v>
      </c>
      <c r="D52" s="57" t="s">
        <v>31</v>
      </c>
      <c r="E52" s="57" t="s">
        <v>30</v>
      </c>
      <c r="F52" s="57" t="s">
        <v>234</v>
      </c>
      <c r="G52" s="57" t="s">
        <v>263</v>
      </c>
      <c r="H52" s="58"/>
      <c r="I52" s="58"/>
      <c r="J52" s="58"/>
      <c r="K52" s="59"/>
      <c r="M52" s="99"/>
    </row>
    <row r="53" spans="1:13" ht="15.75">
      <c r="A53" s="26" t="s">
        <v>46</v>
      </c>
      <c r="B53" s="57" t="s">
        <v>136</v>
      </c>
      <c r="C53" s="57" t="s">
        <v>30</v>
      </c>
      <c r="D53" s="57" t="s">
        <v>31</v>
      </c>
      <c r="E53" s="57" t="s">
        <v>30</v>
      </c>
      <c r="F53" s="57" t="s">
        <v>234</v>
      </c>
      <c r="G53" s="57" t="s">
        <v>264</v>
      </c>
      <c r="H53" s="58"/>
      <c r="I53" s="58">
        <v>27000</v>
      </c>
      <c r="J53" s="58">
        <v>27000</v>
      </c>
      <c r="K53" s="59"/>
    </row>
    <row r="54" spans="1:13" ht="15.75">
      <c r="A54" s="27" t="s">
        <v>47</v>
      </c>
      <c r="B54" s="60" t="s">
        <v>137</v>
      </c>
      <c r="C54" s="57" t="s">
        <v>30</v>
      </c>
      <c r="D54" s="60" t="s">
        <v>31</v>
      </c>
      <c r="E54" s="57" t="s">
        <v>30</v>
      </c>
      <c r="F54" s="60" t="s">
        <v>235</v>
      </c>
      <c r="G54" s="60" t="s">
        <v>30</v>
      </c>
      <c r="H54" s="59"/>
      <c r="I54" s="59"/>
      <c r="J54" s="59"/>
      <c r="K54" s="59"/>
      <c r="M54" s="99"/>
    </row>
    <row r="55" spans="1:13" s="44" customFormat="1" ht="12.75">
      <c r="A55" s="15" t="s">
        <v>22</v>
      </c>
      <c r="B55" s="54"/>
      <c r="C55" s="54"/>
      <c r="D55" s="54"/>
      <c r="E55" s="54"/>
      <c r="F55" s="54"/>
      <c r="G55" s="54"/>
      <c r="H55" s="55"/>
      <c r="I55" s="55"/>
      <c r="J55" s="55"/>
      <c r="K55" s="56"/>
    </row>
    <row r="56" spans="1:13" ht="31.5">
      <c r="A56" s="29" t="s">
        <v>48</v>
      </c>
      <c r="B56" s="61" t="s">
        <v>138</v>
      </c>
      <c r="C56" s="57" t="s">
        <v>30</v>
      </c>
      <c r="D56" s="57" t="s">
        <v>31</v>
      </c>
      <c r="E56" s="57" t="s">
        <v>30</v>
      </c>
      <c r="F56" s="57" t="s">
        <v>235</v>
      </c>
      <c r="G56" s="57" t="s">
        <v>265</v>
      </c>
      <c r="H56" s="58"/>
      <c r="I56" s="58"/>
      <c r="J56" s="58"/>
      <c r="K56" s="59"/>
    </row>
    <row r="57" spans="1:13" ht="15.75">
      <c r="A57" s="28" t="s">
        <v>49</v>
      </c>
      <c r="B57" s="61" t="s">
        <v>139</v>
      </c>
      <c r="C57" s="57" t="s">
        <v>30</v>
      </c>
      <c r="D57" s="57" t="s">
        <v>31</v>
      </c>
      <c r="E57" s="57" t="s">
        <v>30</v>
      </c>
      <c r="F57" s="57" t="s">
        <v>235</v>
      </c>
      <c r="G57" s="57" t="s">
        <v>266</v>
      </c>
      <c r="H57" s="58"/>
      <c r="I57" s="58"/>
      <c r="J57" s="58"/>
      <c r="K57" s="59"/>
    </row>
    <row r="58" spans="1:13" ht="15.75">
      <c r="A58" s="28" t="s">
        <v>50</v>
      </c>
      <c r="B58" s="61" t="s">
        <v>140</v>
      </c>
      <c r="C58" s="57" t="s">
        <v>30</v>
      </c>
      <c r="D58" s="57" t="s">
        <v>31</v>
      </c>
      <c r="E58" s="57" t="s">
        <v>30</v>
      </c>
      <c r="F58" s="57" t="s">
        <v>235</v>
      </c>
      <c r="G58" s="57" t="s">
        <v>267</v>
      </c>
      <c r="H58" s="58"/>
      <c r="I58" s="58"/>
      <c r="J58" s="58"/>
      <c r="K58" s="59"/>
    </row>
    <row r="59" spans="1:13" ht="15.75">
      <c r="A59" s="28" t="s">
        <v>51</v>
      </c>
      <c r="B59" s="61" t="s">
        <v>141</v>
      </c>
      <c r="C59" s="57" t="s">
        <v>30</v>
      </c>
      <c r="D59" s="57" t="s">
        <v>31</v>
      </c>
      <c r="E59" s="57" t="s">
        <v>30</v>
      </c>
      <c r="F59" s="57" t="s">
        <v>235</v>
      </c>
      <c r="G59" s="57" t="s">
        <v>268</v>
      </c>
      <c r="H59" s="58"/>
      <c r="I59" s="58"/>
      <c r="J59" s="58"/>
      <c r="K59" s="59"/>
    </row>
    <row r="60" spans="1:13" ht="15.75">
      <c r="A60" s="27" t="s">
        <v>52</v>
      </c>
      <c r="B60" s="61" t="s">
        <v>142</v>
      </c>
      <c r="C60" s="57" t="s">
        <v>30</v>
      </c>
      <c r="D60" s="107" t="s">
        <v>30</v>
      </c>
      <c r="E60" s="57" t="s">
        <v>30</v>
      </c>
      <c r="F60" s="60" t="s">
        <v>236</v>
      </c>
      <c r="G60" s="60" t="s">
        <v>30</v>
      </c>
      <c r="H60" s="58">
        <f>H62+H71+H72+H73+H80</f>
        <v>31037206.489999998</v>
      </c>
      <c r="I60" s="58">
        <f>I62+I71+I72+I73+I80</f>
        <v>26586765</v>
      </c>
      <c r="J60" s="58">
        <f>J62+J71+J72+J73+J80</f>
        <v>22997800</v>
      </c>
      <c r="K60" s="58"/>
    </row>
    <row r="61" spans="1:13" s="44" customFormat="1" ht="12.75">
      <c r="A61" s="15" t="s">
        <v>22</v>
      </c>
      <c r="B61" s="54"/>
      <c r="C61" s="54"/>
      <c r="D61" s="54"/>
      <c r="E61" s="54"/>
      <c r="F61" s="54"/>
      <c r="G61" s="54"/>
      <c r="H61" s="55"/>
      <c r="I61" s="55"/>
      <c r="J61" s="55"/>
      <c r="K61" s="56"/>
    </row>
    <row r="62" spans="1:13" ht="31.5">
      <c r="A62" s="30" t="s">
        <v>53</v>
      </c>
      <c r="B62" s="61" t="s">
        <v>143</v>
      </c>
      <c r="C62" s="57" t="s">
        <v>30</v>
      </c>
      <c r="D62" s="57" t="s">
        <v>30</v>
      </c>
      <c r="E62" s="57" t="s">
        <v>30</v>
      </c>
      <c r="F62" s="57" t="s">
        <v>236</v>
      </c>
      <c r="G62" s="57" t="s">
        <v>269</v>
      </c>
      <c r="H62" s="58">
        <f>H64+H65+H66+H67+H68+H69+H70</f>
        <v>24223975.449999999</v>
      </c>
      <c r="I62" s="58">
        <f>I64+I65+I68</f>
        <v>26586765</v>
      </c>
      <c r="J62" s="58">
        <f t="shared" ref="J62" si="2">J64+J65</f>
        <v>22997800</v>
      </c>
      <c r="K62" s="59"/>
    </row>
    <row r="63" spans="1:13" s="44" customFormat="1" ht="12.75">
      <c r="A63" s="14" t="s">
        <v>54</v>
      </c>
      <c r="B63" s="54"/>
      <c r="C63" s="54"/>
      <c r="D63" s="54"/>
      <c r="E63" s="54"/>
      <c r="F63" s="54"/>
      <c r="G63" s="54"/>
      <c r="H63" s="55"/>
      <c r="I63" s="55"/>
      <c r="J63" s="55"/>
      <c r="K63" s="56"/>
    </row>
    <row r="64" spans="1:13" ht="110.25">
      <c r="A64" s="93" t="s">
        <v>376</v>
      </c>
      <c r="B64" s="91"/>
      <c r="C64" s="91" t="s">
        <v>30</v>
      </c>
      <c r="D64" s="91" t="s">
        <v>34</v>
      </c>
      <c r="E64" s="91" t="s">
        <v>30</v>
      </c>
      <c r="F64" s="91" t="s">
        <v>236</v>
      </c>
      <c r="G64" s="91" t="s">
        <v>269</v>
      </c>
      <c r="H64" s="58">
        <v>4789747.18</v>
      </c>
      <c r="I64" s="58">
        <v>5214200</v>
      </c>
      <c r="J64" s="58">
        <v>4992800</v>
      </c>
      <c r="K64" s="59"/>
    </row>
    <row r="65" spans="1:11" ht="78.75">
      <c r="A65" s="93" t="s">
        <v>377</v>
      </c>
      <c r="B65" s="87"/>
      <c r="C65" s="87" t="s">
        <v>30</v>
      </c>
      <c r="D65" s="87" t="s">
        <v>34</v>
      </c>
      <c r="E65" s="87" t="s">
        <v>30</v>
      </c>
      <c r="F65" s="87" t="s">
        <v>236</v>
      </c>
      <c r="G65" s="87" t="s">
        <v>269</v>
      </c>
      <c r="H65" s="58">
        <v>15868314.41</v>
      </c>
      <c r="I65" s="58">
        <v>18358300</v>
      </c>
      <c r="J65" s="58">
        <v>18005000</v>
      </c>
      <c r="K65" s="59"/>
    </row>
    <row r="66" spans="1:11" ht="110.25" hidden="1">
      <c r="A66" s="100" t="s">
        <v>384</v>
      </c>
      <c r="B66" s="101"/>
      <c r="C66" s="101" t="s">
        <v>30</v>
      </c>
      <c r="D66" s="101" t="s">
        <v>34</v>
      </c>
      <c r="E66" s="101" t="s">
        <v>30</v>
      </c>
      <c r="F66" s="101" t="s">
        <v>236</v>
      </c>
      <c r="G66" s="101" t="s">
        <v>269</v>
      </c>
      <c r="H66" s="58"/>
      <c r="I66" s="58"/>
      <c r="J66" s="58"/>
      <c r="K66" s="59"/>
    </row>
    <row r="67" spans="1:11" ht="78.75" hidden="1">
      <c r="A67" s="32" t="s">
        <v>386</v>
      </c>
      <c r="B67" s="102"/>
      <c r="C67" s="102" t="s">
        <v>30</v>
      </c>
      <c r="D67" s="102" t="s">
        <v>34</v>
      </c>
      <c r="E67" s="102" t="s">
        <v>30</v>
      </c>
      <c r="F67" s="102" t="s">
        <v>236</v>
      </c>
      <c r="G67" s="103" t="s">
        <v>269</v>
      </c>
      <c r="H67" s="62"/>
      <c r="I67" s="58"/>
      <c r="J67" s="58"/>
      <c r="K67" s="59"/>
    </row>
    <row r="68" spans="1:11" ht="110.25">
      <c r="A68" s="114" t="s">
        <v>384</v>
      </c>
      <c r="B68" s="115"/>
      <c r="C68" s="115" t="s">
        <v>30</v>
      </c>
      <c r="D68" s="115" t="s">
        <v>34</v>
      </c>
      <c r="E68" s="115" t="s">
        <v>30</v>
      </c>
      <c r="F68" s="115" t="s">
        <v>236</v>
      </c>
      <c r="G68" s="115" t="s">
        <v>269</v>
      </c>
      <c r="H68" s="58">
        <v>3074838.13</v>
      </c>
      <c r="I68" s="58">
        <v>3014265</v>
      </c>
      <c r="J68" s="58"/>
      <c r="K68" s="59"/>
    </row>
    <row r="69" spans="1:11" ht="78.75">
      <c r="A69" s="114" t="s">
        <v>392</v>
      </c>
      <c r="B69" s="115"/>
      <c r="C69" s="115" t="s">
        <v>30</v>
      </c>
      <c r="D69" s="115" t="s">
        <v>34</v>
      </c>
      <c r="E69" s="115" t="s">
        <v>30</v>
      </c>
      <c r="F69" s="115" t="s">
        <v>236</v>
      </c>
      <c r="G69" s="115" t="s">
        <v>269</v>
      </c>
      <c r="H69" s="58">
        <v>137600</v>
      </c>
      <c r="I69" s="58"/>
      <c r="J69" s="58"/>
      <c r="K69" s="59"/>
    </row>
    <row r="70" spans="1:11" ht="47.25">
      <c r="A70" s="118" t="s">
        <v>396</v>
      </c>
      <c r="B70" s="117"/>
      <c r="C70" s="117" t="s">
        <v>30</v>
      </c>
      <c r="D70" s="117" t="s">
        <v>34</v>
      </c>
      <c r="E70" s="117" t="s">
        <v>30</v>
      </c>
      <c r="F70" s="117" t="s">
        <v>236</v>
      </c>
      <c r="G70" s="117" t="s">
        <v>269</v>
      </c>
      <c r="H70" s="58">
        <v>353475.73</v>
      </c>
      <c r="I70" s="58"/>
      <c r="J70" s="58"/>
      <c r="K70" s="59"/>
    </row>
    <row r="71" spans="1:11" ht="15.75">
      <c r="A71" s="73" t="s">
        <v>55</v>
      </c>
      <c r="B71" s="57" t="s">
        <v>144</v>
      </c>
      <c r="C71" s="57" t="s">
        <v>30</v>
      </c>
      <c r="D71" s="57" t="s">
        <v>30</v>
      </c>
      <c r="E71" s="57" t="s">
        <v>30</v>
      </c>
      <c r="F71" s="57" t="s">
        <v>236</v>
      </c>
      <c r="G71" s="57" t="s">
        <v>270</v>
      </c>
      <c r="H71" s="58"/>
      <c r="I71" s="58"/>
      <c r="J71" s="58"/>
      <c r="K71" s="59"/>
    </row>
    <row r="72" spans="1:11" ht="47.25">
      <c r="A72" s="33" t="s">
        <v>56</v>
      </c>
      <c r="B72" s="57" t="s">
        <v>145</v>
      </c>
      <c r="C72" s="57" t="s">
        <v>30</v>
      </c>
      <c r="D72" s="57" t="s">
        <v>30</v>
      </c>
      <c r="E72" s="57" t="s">
        <v>30</v>
      </c>
      <c r="F72" s="57" t="s">
        <v>236</v>
      </c>
      <c r="G72" s="57" t="s">
        <v>271</v>
      </c>
      <c r="H72" s="58"/>
      <c r="I72" s="58"/>
      <c r="J72" s="58"/>
      <c r="K72" s="59"/>
    </row>
    <row r="73" spans="1:11" s="44" customFormat="1" ht="31.5">
      <c r="A73" s="33" t="s">
        <v>57</v>
      </c>
      <c r="B73" s="57" t="s">
        <v>146</v>
      </c>
      <c r="C73" s="57" t="s">
        <v>30</v>
      </c>
      <c r="D73" s="57" t="s">
        <v>30</v>
      </c>
      <c r="E73" s="57" t="s">
        <v>30</v>
      </c>
      <c r="F73" s="57" t="s">
        <v>236</v>
      </c>
      <c r="G73" s="57" t="s">
        <v>272</v>
      </c>
      <c r="H73" s="58">
        <f>H77+H78+H79</f>
        <v>6813231.04</v>
      </c>
      <c r="I73" s="58"/>
      <c r="J73" s="58"/>
      <c r="K73" s="59"/>
    </row>
    <row r="74" spans="1:11">
      <c r="A74" s="14" t="s">
        <v>54</v>
      </c>
      <c r="B74" s="54"/>
      <c r="C74" s="54"/>
      <c r="D74" s="54"/>
      <c r="E74" s="54"/>
      <c r="F74" s="54"/>
      <c r="G74" s="54"/>
      <c r="H74" s="55"/>
      <c r="I74" s="55"/>
      <c r="J74" s="55"/>
      <c r="K74" s="56"/>
    </row>
    <row r="75" spans="1:11" ht="15.75">
      <c r="A75" s="93" t="s">
        <v>375</v>
      </c>
      <c r="B75" s="91"/>
      <c r="C75" s="91" t="s">
        <v>30</v>
      </c>
      <c r="D75" s="91" t="s">
        <v>31</v>
      </c>
      <c r="E75" s="91" t="s">
        <v>30</v>
      </c>
      <c r="F75" s="91" t="s">
        <v>236</v>
      </c>
      <c r="G75" s="91" t="s">
        <v>272</v>
      </c>
      <c r="H75" s="58"/>
      <c r="I75" s="58"/>
      <c r="J75" s="58"/>
      <c r="K75" s="59"/>
    </row>
    <row r="76" spans="1:11" ht="48.75" customHeight="1">
      <c r="A76" s="32" t="s">
        <v>374</v>
      </c>
      <c r="B76" s="90"/>
      <c r="C76" s="90" t="s">
        <v>30</v>
      </c>
      <c r="D76" s="90" t="s">
        <v>312</v>
      </c>
      <c r="E76" s="90" t="s">
        <v>30</v>
      </c>
      <c r="F76" s="90" t="s">
        <v>236</v>
      </c>
      <c r="G76" s="90" t="s">
        <v>272</v>
      </c>
      <c r="H76" s="62"/>
      <c r="I76" s="58"/>
      <c r="J76" s="58"/>
      <c r="K76" s="59"/>
    </row>
    <row r="77" spans="1:11" ht="48.75" customHeight="1">
      <c r="A77" s="32" t="s">
        <v>393</v>
      </c>
      <c r="B77" s="104"/>
      <c r="C77" s="104"/>
      <c r="D77" s="104" t="s">
        <v>34</v>
      </c>
      <c r="E77" s="104"/>
      <c r="F77" s="104" t="s">
        <v>236</v>
      </c>
      <c r="G77" s="104" t="s">
        <v>272</v>
      </c>
      <c r="H77" s="62">
        <v>75900</v>
      </c>
      <c r="I77" s="58"/>
      <c r="J77" s="58"/>
      <c r="K77" s="59"/>
    </row>
    <row r="78" spans="1:11" ht="47.25">
      <c r="A78" s="32" t="s">
        <v>395</v>
      </c>
      <c r="B78" s="116"/>
      <c r="C78" s="116"/>
      <c r="D78" s="116" t="s">
        <v>34</v>
      </c>
      <c r="E78" s="116"/>
      <c r="F78" s="116" t="s">
        <v>236</v>
      </c>
      <c r="G78" s="116" t="s">
        <v>272</v>
      </c>
      <c r="H78" s="62">
        <v>6616331.04</v>
      </c>
      <c r="I78" s="58"/>
      <c r="J78" s="58"/>
      <c r="K78" s="59"/>
    </row>
    <row r="79" spans="1:11" ht="15.75">
      <c r="A79" s="32" t="s">
        <v>398</v>
      </c>
      <c r="B79" s="119"/>
      <c r="C79" s="119"/>
      <c r="D79" s="119" t="s">
        <v>34</v>
      </c>
      <c r="E79" s="119"/>
      <c r="F79" s="119" t="s">
        <v>236</v>
      </c>
      <c r="G79" s="119" t="s">
        <v>272</v>
      </c>
      <c r="H79" s="62">
        <v>121000</v>
      </c>
      <c r="I79" s="58"/>
      <c r="J79" s="58"/>
      <c r="K79" s="59"/>
    </row>
    <row r="80" spans="1:11" ht="47.25">
      <c r="A80" s="33" t="s">
        <v>58</v>
      </c>
      <c r="B80" s="57" t="s">
        <v>146</v>
      </c>
      <c r="C80" s="57" t="s">
        <v>30</v>
      </c>
      <c r="D80" s="57" t="s">
        <v>30</v>
      </c>
      <c r="E80" s="57" t="s">
        <v>30</v>
      </c>
      <c r="F80" s="57" t="s">
        <v>236</v>
      </c>
      <c r="G80" s="57" t="s">
        <v>273</v>
      </c>
      <c r="H80" s="58"/>
      <c r="I80" s="58"/>
      <c r="J80" s="58"/>
      <c r="K80" s="59"/>
    </row>
    <row r="81" spans="1:12" s="44" customFormat="1" ht="15.75">
      <c r="A81" s="20" t="s">
        <v>59</v>
      </c>
      <c r="B81" s="57" t="s">
        <v>147</v>
      </c>
      <c r="C81" s="57" t="s">
        <v>30</v>
      </c>
      <c r="D81" s="57" t="s">
        <v>30</v>
      </c>
      <c r="E81" s="57" t="s">
        <v>30</v>
      </c>
      <c r="F81" s="57" t="s">
        <v>237</v>
      </c>
      <c r="G81" s="57" t="s">
        <v>30</v>
      </c>
      <c r="H81" s="58"/>
      <c r="I81" s="58"/>
      <c r="J81" s="58"/>
      <c r="K81" s="59"/>
    </row>
    <row r="82" spans="1:12">
      <c r="A82" s="15" t="s">
        <v>22</v>
      </c>
      <c r="B82" s="54"/>
      <c r="C82" s="54" t="s">
        <v>30</v>
      </c>
      <c r="D82" s="54"/>
      <c r="E82" s="54" t="s">
        <v>30</v>
      </c>
      <c r="F82" s="54"/>
      <c r="G82" s="54"/>
      <c r="H82" s="55"/>
      <c r="I82" s="55"/>
      <c r="J82" s="55"/>
      <c r="K82" s="56"/>
    </row>
    <row r="83" spans="1:12" s="45" customFormat="1" ht="15.75">
      <c r="A83" s="20" t="s">
        <v>60</v>
      </c>
      <c r="B83" s="57" t="s">
        <v>148</v>
      </c>
      <c r="C83" s="57" t="s">
        <v>30</v>
      </c>
      <c r="D83" s="57" t="s">
        <v>30</v>
      </c>
      <c r="E83" s="57" t="s">
        <v>30</v>
      </c>
      <c r="F83" s="57" t="s">
        <v>238</v>
      </c>
      <c r="G83" s="57" t="s">
        <v>30</v>
      </c>
      <c r="H83" s="58"/>
      <c r="I83" s="58"/>
      <c r="J83" s="58"/>
      <c r="K83" s="59"/>
    </row>
    <row r="84" spans="1:12">
      <c r="A84" s="18" t="s">
        <v>22</v>
      </c>
      <c r="B84" s="63"/>
      <c r="C84" s="63" t="s">
        <v>30</v>
      </c>
      <c r="D84" s="63"/>
      <c r="E84" s="63" t="s">
        <v>30</v>
      </c>
      <c r="F84" s="63"/>
      <c r="G84" s="63"/>
      <c r="H84" s="64"/>
      <c r="I84" s="64"/>
      <c r="J84" s="64"/>
      <c r="K84" s="65"/>
    </row>
    <row r="85" spans="1:12" ht="15.75">
      <c r="A85" s="21" t="s">
        <v>61</v>
      </c>
      <c r="B85" s="57" t="s">
        <v>149</v>
      </c>
      <c r="C85" s="57" t="s">
        <v>30</v>
      </c>
      <c r="D85" s="57" t="s">
        <v>30</v>
      </c>
      <c r="E85" s="57" t="s">
        <v>30</v>
      </c>
      <c r="F85" s="57" t="s">
        <v>239</v>
      </c>
      <c r="G85" s="57" t="s">
        <v>239</v>
      </c>
      <c r="H85" s="58"/>
      <c r="I85" s="58"/>
      <c r="J85" s="58"/>
      <c r="K85" s="59"/>
    </row>
    <row r="86" spans="1:12" s="44" customFormat="1" ht="15.75">
      <c r="A86" s="20" t="s">
        <v>62</v>
      </c>
      <c r="B86" s="57" t="s">
        <v>150</v>
      </c>
      <c r="C86" s="57" t="s">
        <v>30</v>
      </c>
      <c r="D86" s="57" t="s">
        <v>30</v>
      </c>
      <c r="E86" s="57" t="s">
        <v>30</v>
      </c>
      <c r="F86" s="57" t="s">
        <v>30</v>
      </c>
      <c r="G86" s="57" t="s">
        <v>30</v>
      </c>
      <c r="H86" s="58">
        <v>47800</v>
      </c>
      <c r="I86" s="58"/>
      <c r="J86" s="58"/>
      <c r="K86" s="59"/>
    </row>
    <row r="87" spans="1:12">
      <c r="A87" s="15" t="s">
        <v>54</v>
      </c>
      <c r="B87" s="54"/>
      <c r="C87" s="54"/>
      <c r="D87" s="54"/>
      <c r="E87" s="54"/>
      <c r="F87" s="54"/>
      <c r="G87" s="54"/>
      <c r="H87" s="55"/>
      <c r="I87" s="55"/>
      <c r="J87" s="55"/>
      <c r="K87" s="56"/>
    </row>
    <row r="88" spans="1:12" ht="31.5">
      <c r="A88" s="34" t="s">
        <v>63</v>
      </c>
      <c r="B88" s="57" t="s">
        <v>151</v>
      </c>
      <c r="C88" s="57" t="s">
        <v>30</v>
      </c>
      <c r="D88" s="106" t="s">
        <v>31</v>
      </c>
      <c r="E88" s="57" t="s">
        <v>30</v>
      </c>
      <c r="F88" s="57" t="s">
        <v>240</v>
      </c>
      <c r="G88" s="57" t="s">
        <v>240</v>
      </c>
      <c r="H88" s="58">
        <v>47800</v>
      </c>
      <c r="I88" s="58"/>
      <c r="J88" s="58"/>
      <c r="K88" s="59" t="s">
        <v>30</v>
      </c>
    </row>
    <row r="89" spans="1:12" ht="15.75">
      <c r="A89" s="34" t="s">
        <v>24</v>
      </c>
      <c r="B89" s="57" t="s">
        <v>152</v>
      </c>
      <c r="C89" s="57" t="s">
        <v>30</v>
      </c>
      <c r="D89" s="57" t="s">
        <v>32</v>
      </c>
      <c r="E89" s="57" t="s">
        <v>30</v>
      </c>
      <c r="F89" s="57" t="s">
        <v>240</v>
      </c>
      <c r="G89" s="57" t="s">
        <v>240</v>
      </c>
      <c r="H89" s="58"/>
      <c r="I89" s="58"/>
      <c r="J89" s="58"/>
      <c r="K89" s="59" t="s">
        <v>30</v>
      </c>
    </row>
    <row r="90" spans="1:12" s="44" customFormat="1" ht="15.75">
      <c r="A90" s="35" t="s">
        <v>64</v>
      </c>
      <c r="B90" s="66" t="s">
        <v>153</v>
      </c>
      <c r="C90" s="66"/>
      <c r="D90" s="66"/>
      <c r="E90" s="66"/>
      <c r="F90" s="66" t="s">
        <v>30</v>
      </c>
      <c r="G90" s="66" t="s">
        <v>30</v>
      </c>
      <c r="H90" s="67">
        <f>H92+H125+H148+H166+H172</f>
        <v>122247128.06</v>
      </c>
      <c r="I90" s="67">
        <f>I92+I125+I148+I166+I172</f>
        <v>113587083.46000001</v>
      </c>
      <c r="J90" s="67">
        <f>J92+J125+J148+J166+J172</f>
        <v>107752618.46000001</v>
      </c>
      <c r="K90" s="67"/>
    </row>
    <row r="91" spans="1:12">
      <c r="A91" s="43" t="s">
        <v>22</v>
      </c>
      <c r="B91" s="54"/>
      <c r="C91" s="54"/>
      <c r="D91" s="54"/>
      <c r="E91" s="54"/>
      <c r="F91" s="54"/>
      <c r="G91" s="54"/>
      <c r="H91" s="55"/>
      <c r="I91" s="55"/>
      <c r="J91" s="55"/>
      <c r="K91" s="56"/>
    </row>
    <row r="92" spans="1:12" s="44" customFormat="1" ht="15.75">
      <c r="A92" s="36" t="s">
        <v>65</v>
      </c>
      <c r="B92" s="68" t="s">
        <v>154</v>
      </c>
      <c r="C92" s="68" t="s">
        <v>232</v>
      </c>
      <c r="D92" s="68" t="s">
        <v>30</v>
      </c>
      <c r="E92" s="68"/>
      <c r="F92" s="68" t="s">
        <v>30</v>
      </c>
      <c r="G92" s="68" t="s">
        <v>30</v>
      </c>
      <c r="H92" s="69">
        <f>H94+H103+H113+H118</f>
        <v>73115001.890000001</v>
      </c>
      <c r="I92" s="69">
        <f>I94+I103+I113+I118</f>
        <v>68938273.510000005</v>
      </c>
      <c r="J92" s="69">
        <f>J94+J103+J113+J118</f>
        <v>67695846.180000007</v>
      </c>
      <c r="K92" s="69" t="s">
        <v>30</v>
      </c>
    </row>
    <row r="93" spans="1:12">
      <c r="A93" s="11" t="s">
        <v>22</v>
      </c>
      <c r="B93" s="78"/>
      <c r="C93" s="78"/>
      <c r="D93" s="78"/>
      <c r="E93" s="54"/>
      <c r="F93" s="78"/>
      <c r="G93" s="78"/>
      <c r="H93" s="79"/>
      <c r="I93" s="79"/>
      <c r="J93" s="79"/>
      <c r="K93" s="80"/>
      <c r="L93" s="99"/>
    </row>
    <row r="94" spans="1:12" s="44" customFormat="1" ht="15.75">
      <c r="A94" s="37" t="s">
        <v>66</v>
      </c>
      <c r="B94" s="70" t="s">
        <v>155</v>
      </c>
      <c r="C94" s="70" t="s">
        <v>232</v>
      </c>
      <c r="D94" s="70" t="s">
        <v>30</v>
      </c>
      <c r="E94" s="70"/>
      <c r="F94" s="70" t="s">
        <v>241</v>
      </c>
      <c r="G94" s="70" t="s">
        <v>30</v>
      </c>
      <c r="H94" s="71">
        <f>H96+H98+H101+H102+H97</f>
        <v>55917933.68</v>
      </c>
      <c r="I94" s="71">
        <f>I96+I98+I101+I102+I97</f>
        <v>52537991.170000002</v>
      </c>
      <c r="J94" s="71">
        <f t="shared" ref="I94:J94" si="3">J96+J98+J101+J102+J97</f>
        <v>51630839.490000002</v>
      </c>
      <c r="K94" s="71" t="s">
        <v>30</v>
      </c>
    </row>
    <row r="95" spans="1:12">
      <c r="A95" s="12" t="s">
        <v>22</v>
      </c>
      <c r="B95" s="78"/>
      <c r="C95" s="78"/>
      <c r="D95" s="78"/>
      <c r="E95" s="54"/>
      <c r="F95" s="78"/>
      <c r="G95" s="78"/>
      <c r="H95" s="79"/>
      <c r="I95" s="79"/>
      <c r="J95" s="79"/>
      <c r="K95" s="80"/>
    </row>
    <row r="96" spans="1:12" ht="15.75">
      <c r="A96" s="170" t="s">
        <v>67</v>
      </c>
      <c r="B96" s="168"/>
      <c r="C96" s="86" t="s">
        <v>232</v>
      </c>
      <c r="D96" s="98" t="s">
        <v>34</v>
      </c>
      <c r="E96" s="86"/>
      <c r="F96" s="86" t="s">
        <v>241</v>
      </c>
      <c r="G96" s="86" t="s">
        <v>274</v>
      </c>
      <c r="H96" s="62">
        <v>2377759.5099999998</v>
      </c>
      <c r="I96" s="62">
        <v>2268000</v>
      </c>
      <c r="J96" s="62"/>
      <c r="K96" s="59"/>
    </row>
    <row r="97" spans="1:17" ht="15.75">
      <c r="A97" s="170"/>
      <c r="B97" s="168"/>
      <c r="C97" s="98" t="s">
        <v>232</v>
      </c>
      <c r="D97" s="98" t="s">
        <v>31</v>
      </c>
      <c r="E97" s="98"/>
      <c r="F97" s="98" t="s">
        <v>241</v>
      </c>
      <c r="G97" s="98" t="s">
        <v>274</v>
      </c>
      <c r="H97" s="62">
        <v>1710392.1</v>
      </c>
      <c r="I97" s="62">
        <v>1461611.52</v>
      </c>
      <c r="J97" s="62">
        <v>1461611.52</v>
      </c>
      <c r="K97" s="59"/>
    </row>
    <row r="98" spans="1:17" s="44" customFormat="1" ht="15.75">
      <c r="A98" s="170"/>
      <c r="B98" s="169"/>
      <c r="C98" s="86" t="s">
        <v>232</v>
      </c>
      <c r="D98" s="86" t="s">
        <v>33</v>
      </c>
      <c r="E98" s="86"/>
      <c r="F98" s="86" t="s">
        <v>241</v>
      </c>
      <c r="G98" s="86" t="s">
        <v>274</v>
      </c>
      <c r="H98" s="62">
        <v>51562034.700000003</v>
      </c>
      <c r="I98" s="62">
        <v>48558379.649999999</v>
      </c>
      <c r="J98" s="62">
        <v>49919227.969999999</v>
      </c>
      <c r="K98" s="59"/>
    </row>
    <row r="99" spans="1:17">
      <c r="A99" s="11" t="s">
        <v>22</v>
      </c>
      <c r="B99" s="78"/>
      <c r="C99" s="78"/>
      <c r="D99" s="78"/>
      <c r="E99" s="54"/>
      <c r="F99" s="78"/>
      <c r="G99" s="78"/>
      <c r="H99" s="79"/>
      <c r="I99" s="79"/>
      <c r="J99" s="79"/>
      <c r="K99" s="80"/>
    </row>
    <row r="100" spans="1:17" ht="15.75">
      <c r="A100" s="38" t="s">
        <v>68</v>
      </c>
      <c r="B100" s="60"/>
      <c r="C100" s="57"/>
      <c r="D100" s="57"/>
      <c r="E100" s="57"/>
      <c r="F100" s="57" t="s">
        <v>241</v>
      </c>
      <c r="G100" s="57" t="s">
        <v>274</v>
      </c>
      <c r="H100" s="58">
        <v>502500</v>
      </c>
      <c r="I100" s="58">
        <v>502500</v>
      </c>
      <c r="J100" s="58">
        <v>502500</v>
      </c>
      <c r="K100" s="59"/>
    </row>
    <row r="101" spans="1:17" ht="15.75">
      <c r="A101" s="170" t="s">
        <v>69</v>
      </c>
      <c r="B101" s="168" t="s">
        <v>156</v>
      </c>
      <c r="C101" s="61" t="s">
        <v>232</v>
      </c>
      <c r="D101" s="61" t="s">
        <v>31</v>
      </c>
      <c r="E101" s="61"/>
      <c r="F101" s="61" t="s">
        <v>241</v>
      </c>
      <c r="G101" s="61" t="s">
        <v>275</v>
      </c>
      <c r="H101" s="62"/>
      <c r="I101" s="62"/>
      <c r="J101" s="62"/>
      <c r="K101" s="59"/>
    </row>
    <row r="102" spans="1:17" ht="15.75">
      <c r="A102" s="170"/>
      <c r="B102" s="169"/>
      <c r="C102" s="61" t="s">
        <v>232</v>
      </c>
      <c r="D102" s="61" t="s">
        <v>33</v>
      </c>
      <c r="E102" s="61"/>
      <c r="F102" s="61" t="s">
        <v>241</v>
      </c>
      <c r="G102" s="61" t="s">
        <v>275</v>
      </c>
      <c r="H102" s="62">
        <v>267747.37</v>
      </c>
      <c r="I102" s="62">
        <v>250000</v>
      </c>
      <c r="J102" s="62">
        <v>250000</v>
      </c>
      <c r="K102" s="59"/>
    </row>
    <row r="103" spans="1:17" s="44" customFormat="1" ht="31.5">
      <c r="A103" s="74" t="s">
        <v>70</v>
      </c>
      <c r="B103" s="70" t="s">
        <v>157</v>
      </c>
      <c r="C103" s="70" t="s">
        <v>232</v>
      </c>
      <c r="D103" s="70" t="s">
        <v>30</v>
      </c>
      <c r="E103" s="70"/>
      <c r="F103" s="70" t="s">
        <v>242</v>
      </c>
      <c r="G103" s="70" t="s">
        <v>30</v>
      </c>
      <c r="H103" s="71">
        <f>SUM(H105:H112)</f>
        <v>603013.02999999991</v>
      </c>
      <c r="I103" s="71">
        <f>SUM(I105:I112)</f>
        <v>563000</v>
      </c>
      <c r="J103" s="71">
        <f>SUM(J105:J112)</f>
        <v>563000</v>
      </c>
      <c r="K103" s="71" t="s">
        <v>30</v>
      </c>
    </row>
    <row r="104" spans="1:17">
      <c r="A104" s="12" t="s">
        <v>22</v>
      </c>
      <c r="B104" s="78"/>
      <c r="C104" s="78"/>
      <c r="D104" s="78"/>
      <c r="E104" s="54"/>
      <c r="F104" s="78"/>
      <c r="G104" s="78"/>
      <c r="H104" s="79"/>
      <c r="I104" s="79"/>
      <c r="J104" s="79"/>
      <c r="K104" s="80"/>
    </row>
    <row r="105" spans="1:17" ht="15.75">
      <c r="A105" s="170" t="s">
        <v>71</v>
      </c>
      <c r="B105" s="168" t="s">
        <v>158</v>
      </c>
      <c r="C105" s="61" t="s">
        <v>232</v>
      </c>
      <c r="D105" s="61" t="s">
        <v>31</v>
      </c>
      <c r="E105" s="61"/>
      <c r="F105" s="61" t="s">
        <v>242</v>
      </c>
      <c r="G105" s="61" t="s">
        <v>276</v>
      </c>
      <c r="H105" s="62">
        <v>11391.11</v>
      </c>
      <c r="I105" s="62">
        <v>10000</v>
      </c>
      <c r="J105" s="62">
        <v>10000</v>
      </c>
      <c r="K105" s="59"/>
    </row>
    <row r="106" spans="1:17" ht="15.75">
      <c r="A106" s="170"/>
      <c r="B106" s="168"/>
      <c r="C106" s="61" t="s">
        <v>232</v>
      </c>
      <c r="D106" s="61" t="s">
        <v>33</v>
      </c>
      <c r="E106" s="61"/>
      <c r="F106" s="61" t="s">
        <v>242</v>
      </c>
      <c r="G106" s="61" t="s">
        <v>276</v>
      </c>
      <c r="H106" s="62">
        <v>5100</v>
      </c>
      <c r="I106" s="62">
        <v>15000</v>
      </c>
      <c r="J106" s="62">
        <v>15000</v>
      </c>
      <c r="K106" s="59"/>
    </row>
    <row r="107" spans="1:17" ht="15.75">
      <c r="A107" s="170" t="s">
        <v>72</v>
      </c>
      <c r="B107" s="168" t="s">
        <v>159</v>
      </c>
      <c r="C107" s="61" t="s">
        <v>232</v>
      </c>
      <c r="D107" s="61" t="s">
        <v>31</v>
      </c>
      <c r="E107" s="61"/>
      <c r="F107" s="61" t="s">
        <v>242</v>
      </c>
      <c r="G107" s="61" t="s">
        <v>277</v>
      </c>
      <c r="H107" s="62"/>
      <c r="I107" s="58"/>
      <c r="J107" s="58"/>
      <c r="K107" s="59"/>
    </row>
    <row r="108" spans="1:17" ht="15.75">
      <c r="A108" s="170" t="s">
        <v>72</v>
      </c>
      <c r="B108" s="169"/>
      <c r="C108" s="61" t="s">
        <v>232</v>
      </c>
      <c r="D108" s="61" t="s">
        <v>33</v>
      </c>
      <c r="E108" s="61"/>
      <c r="F108" s="61" t="s">
        <v>242</v>
      </c>
      <c r="G108" s="61" t="s">
        <v>277</v>
      </c>
      <c r="H108" s="62">
        <v>506500.31</v>
      </c>
      <c r="I108" s="58">
        <v>360000</v>
      </c>
      <c r="J108" s="58">
        <v>360000</v>
      </c>
      <c r="K108" s="59"/>
    </row>
    <row r="109" spans="1:17" ht="15.75">
      <c r="A109" s="170" t="s">
        <v>74</v>
      </c>
      <c r="B109" s="168" t="s">
        <v>160</v>
      </c>
      <c r="C109" s="61" t="s">
        <v>232</v>
      </c>
      <c r="D109" s="61" t="s">
        <v>31</v>
      </c>
      <c r="E109" s="61"/>
      <c r="F109" s="61" t="s">
        <v>242</v>
      </c>
      <c r="G109" s="61" t="s">
        <v>279</v>
      </c>
      <c r="H109" s="62">
        <v>18000</v>
      </c>
      <c r="I109" s="58">
        <v>18000</v>
      </c>
      <c r="J109" s="58">
        <v>18000</v>
      </c>
      <c r="K109" s="59"/>
    </row>
    <row r="110" spans="1:17" ht="15.75">
      <c r="A110" s="170"/>
      <c r="B110" s="168"/>
      <c r="C110" s="61" t="s">
        <v>232</v>
      </c>
      <c r="D110" s="61" t="s">
        <v>33</v>
      </c>
      <c r="E110" s="61"/>
      <c r="F110" s="61" t="s">
        <v>242</v>
      </c>
      <c r="G110" s="61" t="s">
        <v>279</v>
      </c>
      <c r="H110" s="62">
        <v>62021.61</v>
      </c>
      <c r="I110" s="58">
        <v>160000</v>
      </c>
      <c r="J110" s="58">
        <v>160000</v>
      </c>
      <c r="K110" s="59"/>
    </row>
    <row r="111" spans="1:17" ht="15.75">
      <c r="A111" s="170" t="s">
        <v>69</v>
      </c>
      <c r="B111" s="168" t="s">
        <v>161</v>
      </c>
      <c r="C111" s="61" t="s">
        <v>232</v>
      </c>
      <c r="D111" s="61" t="s">
        <v>31</v>
      </c>
      <c r="E111" s="61"/>
      <c r="F111" s="61" t="s">
        <v>242</v>
      </c>
      <c r="G111" s="61" t="s">
        <v>275</v>
      </c>
      <c r="H111" s="62"/>
      <c r="I111" s="58"/>
      <c r="J111" s="58"/>
      <c r="K111" s="59"/>
      <c r="O111" s="99"/>
    </row>
    <row r="112" spans="1:17" ht="15.75">
      <c r="A112" s="170" t="s">
        <v>69</v>
      </c>
      <c r="B112" s="169"/>
      <c r="C112" s="61" t="s">
        <v>232</v>
      </c>
      <c r="D112" s="61" t="s">
        <v>33</v>
      </c>
      <c r="E112" s="61"/>
      <c r="F112" s="61" t="s">
        <v>242</v>
      </c>
      <c r="G112" s="61" t="s">
        <v>275</v>
      </c>
      <c r="H112" s="62"/>
      <c r="I112" s="58"/>
      <c r="J112" s="58"/>
      <c r="K112" s="59"/>
      <c r="N112" s="1" t="s">
        <v>381</v>
      </c>
      <c r="O112" s="99">
        <f>H136+H174+H182+H227</f>
        <v>27229026.030000001</v>
      </c>
      <c r="P112" s="99">
        <f>I136+I174+I182+I227</f>
        <v>19916085.140000001</v>
      </c>
      <c r="Q112" s="99">
        <f>J136+J174+J182+J227</f>
        <v>15898777.470000001</v>
      </c>
    </row>
    <row r="113" spans="1:11" ht="31.5">
      <c r="A113" s="39" t="s">
        <v>75</v>
      </c>
      <c r="B113" s="70" t="s">
        <v>162</v>
      </c>
      <c r="C113" s="70" t="s">
        <v>232</v>
      </c>
      <c r="D113" s="70" t="s">
        <v>30</v>
      </c>
      <c r="E113" s="70"/>
      <c r="F113" s="70" t="s">
        <v>243</v>
      </c>
      <c r="G113" s="70" t="s">
        <v>30</v>
      </c>
      <c r="H113" s="71">
        <f>SUM(H114:H117)</f>
        <v>10000</v>
      </c>
      <c r="I113" s="71">
        <f>SUM(I114:I117)</f>
        <v>15000</v>
      </c>
      <c r="J113" s="71">
        <f>SUM(J114:J117)</f>
        <v>15000</v>
      </c>
      <c r="K113" s="71" t="s">
        <v>30</v>
      </c>
    </row>
    <row r="114" spans="1:11" ht="15.75">
      <c r="A114" s="165" t="s">
        <v>73</v>
      </c>
      <c r="B114" s="163" t="s">
        <v>163</v>
      </c>
      <c r="C114" s="57" t="s">
        <v>232</v>
      </c>
      <c r="D114" s="57" t="s">
        <v>31</v>
      </c>
      <c r="E114" s="57"/>
      <c r="F114" s="57" t="s">
        <v>243</v>
      </c>
      <c r="G114" s="57" t="s">
        <v>279</v>
      </c>
      <c r="H114" s="58">
        <v>10000</v>
      </c>
      <c r="I114" s="58">
        <v>15000</v>
      </c>
      <c r="J114" s="58">
        <v>15000</v>
      </c>
      <c r="K114" s="59" t="s">
        <v>30</v>
      </c>
    </row>
    <row r="115" spans="1:11" ht="15.75">
      <c r="A115" s="165" t="s">
        <v>73</v>
      </c>
      <c r="B115" s="164"/>
      <c r="C115" s="57" t="s">
        <v>232</v>
      </c>
      <c r="D115" s="57" t="s">
        <v>33</v>
      </c>
      <c r="E115" s="57"/>
      <c r="F115" s="57" t="s">
        <v>243</v>
      </c>
      <c r="G115" s="57" t="s">
        <v>279</v>
      </c>
      <c r="H115" s="58"/>
      <c r="I115" s="58"/>
      <c r="J115" s="58"/>
      <c r="K115" s="59" t="s">
        <v>30</v>
      </c>
    </row>
    <row r="116" spans="1:11" ht="15.75">
      <c r="A116" s="165" t="s">
        <v>76</v>
      </c>
      <c r="B116" s="163" t="s">
        <v>164</v>
      </c>
      <c r="C116" s="57" t="s">
        <v>232</v>
      </c>
      <c r="D116" s="57" t="s">
        <v>31</v>
      </c>
      <c r="E116" s="57"/>
      <c r="F116" s="57" t="s">
        <v>243</v>
      </c>
      <c r="G116" s="57" t="s">
        <v>280</v>
      </c>
      <c r="H116" s="58"/>
      <c r="I116" s="58"/>
      <c r="J116" s="58"/>
      <c r="K116" s="59" t="s">
        <v>30</v>
      </c>
    </row>
    <row r="117" spans="1:11" ht="15.75">
      <c r="A117" s="165" t="s">
        <v>76</v>
      </c>
      <c r="B117" s="164"/>
      <c r="C117" s="57" t="s">
        <v>232</v>
      </c>
      <c r="D117" s="57" t="s">
        <v>33</v>
      </c>
      <c r="E117" s="57"/>
      <c r="F117" s="57" t="s">
        <v>243</v>
      </c>
      <c r="G117" s="57" t="s">
        <v>280</v>
      </c>
      <c r="H117" s="58"/>
      <c r="I117" s="58"/>
      <c r="J117" s="58"/>
      <c r="K117" s="59" t="s">
        <v>30</v>
      </c>
    </row>
    <row r="118" spans="1:11" s="44" customFormat="1" ht="31.5">
      <c r="A118" s="74" t="s">
        <v>77</v>
      </c>
      <c r="B118" s="70" t="s">
        <v>165</v>
      </c>
      <c r="C118" s="70"/>
      <c r="D118" s="70"/>
      <c r="E118" s="70"/>
      <c r="F118" s="70" t="s">
        <v>244</v>
      </c>
      <c r="G118" s="70" t="s">
        <v>30</v>
      </c>
      <c r="H118" s="71">
        <f>SUM(H120:H124)</f>
        <v>16584055.18</v>
      </c>
      <c r="I118" s="71">
        <f>SUM(I120:I124)</f>
        <v>15822282.34</v>
      </c>
      <c r="J118" s="71">
        <f>SUM(J121:J124)</f>
        <v>15487006.689999999</v>
      </c>
      <c r="K118" s="71" t="s">
        <v>30</v>
      </c>
    </row>
    <row r="119" spans="1:11">
      <c r="A119" s="88" t="s">
        <v>22</v>
      </c>
      <c r="B119" s="82"/>
      <c r="C119" s="82"/>
      <c r="D119" s="82"/>
      <c r="E119" s="85"/>
      <c r="F119" s="82"/>
      <c r="G119" s="82"/>
      <c r="H119" s="83"/>
      <c r="I119" s="83"/>
      <c r="J119" s="83"/>
      <c r="K119" s="83"/>
    </row>
    <row r="120" spans="1:11" ht="15.75">
      <c r="A120" s="88"/>
      <c r="B120" s="82"/>
      <c r="C120" s="98" t="s">
        <v>232</v>
      </c>
      <c r="D120" s="98" t="s">
        <v>34</v>
      </c>
      <c r="E120" s="98"/>
      <c r="F120" s="98" t="s">
        <v>244</v>
      </c>
      <c r="G120" s="98" t="s">
        <v>281</v>
      </c>
      <c r="H120" s="62">
        <v>697078.62</v>
      </c>
      <c r="I120" s="62">
        <v>746265</v>
      </c>
      <c r="J120" s="62"/>
      <c r="K120" s="62" t="s">
        <v>30</v>
      </c>
    </row>
    <row r="121" spans="1:11" ht="15.75">
      <c r="A121" s="170" t="s">
        <v>78</v>
      </c>
      <c r="B121" s="168" t="s">
        <v>166</v>
      </c>
      <c r="C121" s="86" t="s">
        <v>232</v>
      </c>
      <c r="D121" s="86" t="s">
        <v>31</v>
      </c>
      <c r="E121" s="86"/>
      <c r="F121" s="86" t="s">
        <v>244</v>
      </c>
      <c r="G121" s="86" t="s">
        <v>281</v>
      </c>
      <c r="H121" s="62">
        <v>516540.73</v>
      </c>
      <c r="I121" s="62">
        <v>411406.68</v>
      </c>
      <c r="J121" s="62">
        <v>411406.68</v>
      </c>
      <c r="K121" s="62" t="s">
        <v>30</v>
      </c>
    </row>
    <row r="122" spans="1:11" ht="15.75">
      <c r="A122" s="170" t="s">
        <v>78</v>
      </c>
      <c r="B122" s="169"/>
      <c r="C122" s="86" t="s">
        <v>232</v>
      </c>
      <c r="D122" s="86" t="s">
        <v>33</v>
      </c>
      <c r="E122" s="86"/>
      <c r="F122" s="86" t="s">
        <v>244</v>
      </c>
      <c r="G122" s="86" t="s">
        <v>281</v>
      </c>
      <c r="H122" s="62">
        <v>15370435.83</v>
      </c>
      <c r="I122" s="62">
        <v>14664610.66</v>
      </c>
      <c r="J122" s="62">
        <v>15075600.01</v>
      </c>
      <c r="K122" s="62" t="s">
        <v>30</v>
      </c>
    </row>
    <row r="123" spans="1:11" ht="15.75">
      <c r="A123" s="165" t="s">
        <v>79</v>
      </c>
      <c r="B123" s="173" t="s">
        <v>167</v>
      </c>
      <c r="C123" s="57" t="s">
        <v>232</v>
      </c>
      <c r="D123" s="57" t="s">
        <v>31</v>
      </c>
      <c r="E123" s="60"/>
      <c r="F123" s="60" t="s">
        <v>244</v>
      </c>
      <c r="G123" s="60" t="s">
        <v>275</v>
      </c>
      <c r="H123" s="59"/>
      <c r="I123" s="59"/>
      <c r="J123" s="59"/>
      <c r="K123" s="59" t="s">
        <v>30</v>
      </c>
    </row>
    <row r="124" spans="1:11" ht="15.75">
      <c r="A124" s="165" t="s">
        <v>79</v>
      </c>
      <c r="B124" s="164"/>
      <c r="C124" s="57" t="s">
        <v>232</v>
      </c>
      <c r="D124" s="57" t="s">
        <v>33</v>
      </c>
      <c r="E124" s="60"/>
      <c r="F124" s="60" t="s">
        <v>244</v>
      </c>
      <c r="G124" s="60" t="s">
        <v>275</v>
      </c>
      <c r="H124" s="59"/>
      <c r="I124" s="59"/>
      <c r="J124" s="59"/>
      <c r="K124" s="59" t="s">
        <v>30</v>
      </c>
    </row>
    <row r="125" spans="1:11" s="44" customFormat="1" ht="15.75">
      <c r="A125" s="40" t="s">
        <v>80</v>
      </c>
      <c r="B125" s="68" t="s">
        <v>168</v>
      </c>
      <c r="C125" s="68" t="s">
        <v>232</v>
      </c>
      <c r="D125" s="68" t="s">
        <v>30</v>
      </c>
      <c r="E125" s="68"/>
      <c r="F125" s="68" t="s">
        <v>245</v>
      </c>
      <c r="G125" s="68" t="s">
        <v>30</v>
      </c>
      <c r="H125" s="69">
        <f>H127+H139+H145</f>
        <v>20932303.329999998</v>
      </c>
      <c r="I125" s="69">
        <f t="shared" ref="I125:J125" si="4">I127+I139+I145</f>
        <v>23572500</v>
      </c>
      <c r="J125" s="69">
        <f t="shared" si="4"/>
        <v>22997800</v>
      </c>
      <c r="K125" s="69" t="s">
        <v>30</v>
      </c>
    </row>
    <row r="126" spans="1:11">
      <c r="A126" s="11" t="s">
        <v>22</v>
      </c>
      <c r="B126" s="78"/>
      <c r="C126" s="78"/>
      <c r="D126" s="78"/>
      <c r="E126" s="54"/>
      <c r="F126" s="78"/>
      <c r="G126" s="78"/>
      <c r="H126" s="79"/>
      <c r="I126" s="79"/>
      <c r="J126" s="79"/>
      <c r="K126" s="80"/>
    </row>
    <row r="127" spans="1:11" s="44" customFormat="1" ht="31.5">
      <c r="A127" s="39" t="s">
        <v>81</v>
      </c>
      <c r="B127" s="70" t="s">
        <v>169</v>
      </c>
      <c r="C127" s="70" t="s">
        <v>232</v>
      </c>
      <c r="D127" s="70" t="s">
        <v>30</v>
      </c>
      <c r="E127" s="70"/>
      <c r="F127" s="70" t="s">
        <v>246</v>
      </c>
      <c r="G127" s="70" t="s">
        <v>30</v>
      </c>
      <c r="H127" s="71">
        <f>H129+H136</f>
        <v>16142556.15</v>
      </c>
      <c r="I127" s="71">
        <f>I129+I136</f>
        <v>18358300</v>
      </c>
      <c r="J127" s="71">
        <f>J129+J136</f>
        <v>18005000</v>
      </c>
      <c r="K127" s="71" t="s">
        <v>30</v>
      </c>
    </row>
    <row r="128" spans="1:11">
      <c r="A128" s="12" t="s">
        <v>54</v>
      </c>
      <c r="B128" s="78"/>
      <c r="C128" s="78"/>
      <c r="D128" s="78"/>
      <c r="E128" s="54"/>
      <c r="F128" s="78"/>
      <c r="G128" s="78"/>
      <c r="H128" s="79"/>
      <c r="I128" s="79"/>
      <c r="J128" s="79"/>
      <c r="K128" s="80"/>
    </row>
    <row r="129" spans="1:11" s="44" customFormat="1" ht="31.5">
      <c r="A129" s="41" t="s">
        <v>82</v>
      </c>
      <c r="B129" s="57" t="s">
        <v>170</v>
      </c>
      <c r="C129" s="57" t="s">
        <v>232</v>
      </c>
      <c r="D129" s="57" t="s">
        <v>30</v>
      </c>
      <c r="E129" s="57"/>
      <c r="F129" s="57" t="s">
        <v>247</v>
      </c>
      <c r="G129" s="57" t="s">
        <v>30</v>
      </c>
      <c r="H129" s="58">
        <f>H132+H134</f>
        <v>16142556.15</v>
      </c>
      <c r="I129" s="58">
        <f t="shared" ref="I129:J129" si="5">I132</f>
        <v>18358300</v>
      </c>
      <c r="J129" s="58">
        <f t="shared" si="5"/>
        <v>18005000</v>
      </c>
      <c r="K129" s="59" t="s">
        <v>30</v>
      </c>
    </row>
    <row r="130" spans="1:11">
      <c r="A130" s="13" t="s">
        <v>22</v>
      </c>
      <c r="B130" s="78"/>
      <c r="C130" s="78"/>
      <c r="D130" s="78"/>
      <c r="E130" s="54"/>
      <c r="F130" s="78"/>
      <c r="G130" s="78"/>
      <c r="H130" s="79"/>
      <c r="I130" s="79"/>
      <c r="J130" s="79"/>
      <c r="K130" s="80"/>
    </row>
    <row r="131" spans="1:11" ht="15.75">
      <c r="A131" s="165" t="s">
        <v>83</v>
      </c>
      <c r="B131" s="163" t="s">
        <v>171</v>
      </c>
      <c r="C131" s="57" t="s">
        <v>232</v>
      </c>
      <c r="D131" s="57" t="s">
        <v>31</v>
      </c>
      <c r="E131" s="57"/>
      <c r="F131" s="57" t="s">
        <v>247</v>
      </c>
      <c r="G131" s="57" t="s">
        <v>282</v>
      </c>
      <c r="H131" s="58"/>
      <c r="I131" s="58"/>
      <c r="J131" s="58"/>
      <c r="K131" s="59" t="s">
        <v>30</v>
      </c>
    </row>
    <row r="132" spans="1:11" ht="15.75">
      <c r="A132" s="165" t="s">
        <v>83</v>
      </c>
      <c r="B132" s="164"/>
      <c r="C132" s="57" t="s">
        <v>232</v>
      </c>
      <c r="D132" s="57" t="s">
        <v>34</v>
      </c>
      <c r="E132" s="57"/>
      <c r="F132" s="57" t="s">
        <v>247</v>
      </c>
      <c r="G132" s="57" t="s">
        <v>282</v>
      </c>
      <c r="H132" s="58">
        <v>15868314.41</v>
      </c>
      <c r="I132" s="58">
        <v>18358300</v>
      </c>
      <c r="J132" s="58">
        <v>18005000</v>
      </c>
      <c r="K132" s="59" t="s">
        <v>30</v>
      </c>
    </row>
    <row r="133" spans="1:11" ht="15.75">
      <c r="A133" s="165" t="s">
        <v>84</v>
      </c>
      <c r="B133" s="163" t="s">
        <v>172</v>
      </c>
      <c r="C133" s="57" t="s">
        <v>232</v>
      </c>
      <c r="D133" s="57" t="s">
        <v>31</v>
      </c>
      <c r="E133" s="57"/>
      <c r="F133" s="60" t="s">
        <v>247</v>
      </c>
      <c r="G133" s="60" t="s">
        <v>283</v>
      </c>
      <c r="H133" s="58"/>
      <c r="I133" s="58"/>
      <c r="J133" s="58"/>
      <c r="K133" s="59" t="s">
        <v>30</v>
      </c>
    </row>
    <row r="134" spans="1:11" ht="15.75" customHeight="1">
      <c r="A134" s="165" t="s">
        <v>84</v>
      </c>
      <c r="B134" s="164"/>
      <c r="C134" s="57" t="s">
        <v>232</v>
      </c>
      <c r="D134" s="57" t="s">
        <v>33</v>
      </c>
      <c r="E134" s="57"/>
      <c r="F134" s="60" t="s">
        <v>247</v>
      </c>
      <c r="G134" s="60" t="s">
        <v>283</v>
      </c>
      <c r="H134" s="58">
        <v>274241.74</v>
      </c>
      <c r="I134" s="58"/>
      <c r="J134" s="58"/>
      <c r="K134" s="59" t="s">
        <v>30</v>
      </c>
    </row>
    <row r="135" spans="1:11" ht="15.75">
      <c r="A135" s="96" t="s">
        <v>69</v>
      </c>
      <c r="B135" s="97" t="s">
        <v>173</v>
      </c>
      <c r="C135" s="57" t="s">
        <v>232</v>
      </c>
      <c r="D135" s="57" t="s">
        <v>31</v>
      </c>
      <c r="E135" s="57"/>
      <c r="F135" s="57" t="s">
        <v>247</v>
      </c>
      <c r="G135" s="57" t="s">
        <v>275</v>
      </c>
      <c r="H135" s="58"/>
      <c r="I135" s="58"/>
      <c r="J135" s="58"/>
      <c r="K135" s="59" t="s">
        <v>30</v>
      </c>
    </row>
    <row r="136" spans="1:11" s="44" customFormat="1" ht="31.5">
      <c r="A136" s="41" t="s">
        <v>85</v>
      </c>
      <c r="B136" s="57" t="s">
        <v>174</v>
      </c>
      <c r="C136" s="57" t="s">
        <v>232</v>
      </c>
      <c r="D136" s="57" t="s">
        <v>30</v>
      </c>
      <c r="E136" s="57"/>
      <c r="F136" s="57" t="s">
        <v>248</v>
      </c>
      <c r="G136" s="57" t="s">
        <v>30</v>
      </c>
      <c r="H136" s="58"/>
      <c r="I136" s="58"/>
      <c r="J136" s="58"/>
      <c r="K136" s="59" t="s">
        <v>30</v>
      </c>
    </row>
    <row r="137" spans="1:11">
      <c r="A137" s="13" t="s">
        <v>22</v>
      </c>
      <c r="B137" s="78"/>
      <c r="C137" s="78"/>
      <c r="D137" s="78"/>
      <c r="E137" s="54"/>
      <c r="F137" s="78"/>
      <c r="G137" s="78"/>
      <c r="H137" s="79"/>
      <c r="I137" s="79"/>
      <c r="J137" s="79"/>
      <c r="K137" s="80"/>
    </row>
    <row r="138" spans="1:11" ht="15.75">
      <c r="A138" s="92" t="s">
        <v>74</v>
      </c>
      <c r="B138" s="91" t="s">
        <v>175</v>
      </c>
      <c r="C138" s="57" t="s">
        <v>232</v>
      </c>
      <c r="D138" s="57" t="s">
        <v>31</v>
      </c>
      <c r="E138" s="57"/>
      <c r="F138" s="60" t="s">
        <v>248</v>
      </c>
      <c r="G138" s="60" t="s">
        <v>279</v>
      </c>
      <c r="H138" s="58"/>
      <c r="I138" s="58"/>
      <c r="J138" s="58"/>
      <c r="K138" s="59" t="s">
        <v>30</v>
      </c>
    </row>
    <row r="139" spans="1:11" s="44" customFormat="1" ht="15.75">
      <c r="A139" s="39" t="s">
        <v>86</v>
      </c>
      <c r="B139" s="70" t="s">
        <v>176</v>
      </c>
      <c r="C139" s="70" t="s">
        <v>232</v>
      </c>
      <c r="D139" s="70" t="s">
        <v>30</v>
      </c>
      <c r="E139" s="70"/>
      <c r="F139" s="70" t="s">
        <v>249</v>
      </c>
      <c r="G139" s="70" t="s">
        <v>30</v>
      </c>
      <c r="H139" s="71">
        <f>SUM(H141:H144)</f>
        <v>4789747.18</v>
      </c>
      <c r="I139" s="71">
        <f>SUM(I141:I144)</f>
        <v>5214200</v>
      </c>
      <c r="J139" s="71">
        <f>SUM(J141:J144)</f>
        <v>4992800</v>
      </c>
      <c r="K139" s="71" t="s">
        <v>30</v>
      </c>
    </row>
    <row r="140" spans="1:11">
      <c r="A140" s="12" t="s">
        <v>54</v>
      </c>
      <c r="B140" s="78"/>
      <c r="C140" s="78"/>
      <c r="D140" s="78"/>
      <c r="E140" s="54"/>
      <c r="F140" s="78"/>
      <c r="G140" s="78"/>
      <c r="H140" s="79"/>
      <c r="I140" s="79"/>
      <c r="J140" s="79"/>
      <c r="K140" s="80"/>
    </row>
    <row r="141" spans="1:11" ht="15.75">
      <c r="A141" s="175" t="s">
        <v>83</v>
      </c>
      <c r="B141" s="57" t="s">
        <v>177</v>
      </c>
      <c r="C141" s="57" t="s">
        <v>232</v>
      </c>
      <c r="D141" s="57" t="s">
        <v>31</v>
      </c>
      <c r="E141" s="57"/>
      <c r="F141" s="57" t="s">
        <v>249</v>
      </c>
      <c r="G141" s="57" t="s">
        <v>282</v>
      </c>
      <c r="H141" s="58"/>
      <c r="I141" s="58"/>
      <c r="J141" s="58"/>
      <c r="K141" s="59" t="s">
        <v>30</v>
      </c>
    </row>
    <row r="142" spans="1:11" ht="15.75">
      <c r="A142" s="176"/>
      <c r="B142" s="91" t="s">
        <v>177</v>
      </c>
      <c r="C142" s="91" t="s">
        <v>232</v>
      </c>
      <c r="D142" s="91" t="s">
        <v>34</v>
      </c>
      <c r="E142" s="91"/>
      <c r="F142" s="91" t="s">
        <v>249</v>
      </c>
      <c r="G142" s="91" t="s">
        <v>282</v>
      </c>
      <c r="H142" s="58">
        <v>90584</v>
      </c>
      <c r="I142" s="58">
        <v>100000</v>
      </c>
      <c r="J142" s="58">
        <v>100000</v>
      </c>
      <c r="K142" s="59"/>
    </row>
    <row r="143" spans="1:11" ht="15.75">
      <c r="A143" s="174" t="s">
        <v>76</v>
      </c>
      <c r="B143" s="163" t="s">
        <v>178</v>
      </c>
      <c r="C143" s="57" t="s">
        <v>232</v>
      </c>
      <c r="D143" s="57" t="s">
        <v>31</v>
      </c>
      <c r="E143" s="57"/>
      <c r="F143" s="57" t="s">
        <v>249</v>
      </c>
      <c r="G143" s="57" t="s">
        <v>280</v>
      </c>
      <c r="H143" s="58"/>
      <c r="I143" s="58"/>
      <c r="J143" s="58"/>
      <c r="K143" s="59" t="s">
        <v>30</v>
      </c>
    </row>
    <row r="144" spans="1:11" ht="15.75">
      <c r="A144" s="174" t="s">
        <v>76</v>
      </c>
      <c r="B144" s="164"/>
      <c r="C144" s="57" t="s">
        <v>232</v>
      </c>
      <c r="D144" s="57" t="s">
        <v>34</v>
      </c>
      <c r="E144" s="57"/>
      <c r="F144" s="57" t="s">
        <v>249</v>
      </c>
      <c r="G144" s="57" t="s">
        <v>280</v>
      </c>
      <c r="H144" s="58">
        <v>4699163.18</v>
      </c>
      <c r="I144" s="58">
        <v>5114200</v>
      </c>
      <c r="J144" s="58">
        <v>4892800</v>
      </c>
      <c r="K144" s="59" t="s">
        <v>30</v>
      </c>
    </row>
    <row r="145" spans="1:12" s="44" customFormat="1" ht="15.75">
      <c r="A145" s="39" t="s">
        <v>87</v>
      </c>
      <c r="B145" s="70" t="s">
        <v>179</v>
      </c>
      <c r="C145" s="70" t="s">
        <v>232</v>
      </c>
      <c r="D145" s="70" t="s">
        <v>30</v>
      </c>
      <c r="E145" s="70"/>
      <c r="F145" s="70" t="s">
        <v>250</v>
      </c>
      <c r="G145" s="70" t="s">
        <v>30</v>
      </c>
      <c r="H145" s="71">
        <f>H147</f>
        <v>0</v>
      </c>
      <c r="I145" s="71">
        <f t="shared" ref="I145:J145" si="6">I147</f>
        <v>0</v>
      </c>
      <c r="J145" s="71">
        <f t="shared" si="6"/>
        <v>0</v>
      </c>
      <c r="K145" s="71" t="s">
        <v>30</v>
      </c>
    </row>
    <row r="146" spans="1:12">
      <c r="A146" s="12" t="s">
        <v>54</v>
      </c>
      <c r="B146" s="78"/>
      <c r="C146" s="78"/>
      <c r="D146" s="78"/>
      <c r="E146" s="54"/>
      <c r="F146" s="78"/>
      <c r="G146" s="78"/>
      <c r="H146" s="79"/>
      <c r="I146" s="79"/>
      <c r="J146" s="79"/>
      <c r="K146" s="80"/>
    </row>
    <row r="147" spans="1:12" ht="15.75">
      <c r="A147" s="42" t="s">
        <v>76</v>
      </c>
      <c r="B147" s="57" t="s">
        <v>180</v>
      </c>
      <c r="C147" s="57" t="s">
        <v>232</v>
      </c>
      <c r="D147" s="60" t="s">
        <v>34</v>
      </c>
      <c r="E147" s="60"/>
      <c r="F147" s="60" t="s">
        <v>250</v>
      </c>
      <c r="G147" s="60" t="s">
        <v>280</v>
      </c>
      <c r="H147" s="58"/>
      <c r="I147" s="58"/>
      <c r="J147" s="58"/>
      <c r="K147" s="59" t="s">
        <v>30</v>
      </c>
    </row>
    <row r="148" spans="1:12" s="45" customFormat="1" ht="15.75">
      <c r="A148" s="40" t="s">
        <v>88</v>
      </c>
      <c r="B148" s="68" t="s">
        <v>181</v>
      </c>
      <c r="C148" s="68" t="s">
        <v>232</v>
      </c>
      <c r="D148" s="68" t="s">
        <v>30</v>
      </c>
      <c r="E148" s="68"/>
      <c r="F148" s="68" t="s">
        <v>251</v>
      </c>
      <c r="G148" s="68" t="s">
        <v>30</v>
      </c>
      <c r="H148" s="69">
        <f>H150+H154+H158</f>
        <v>933796.81</v>
      </c>
      <c r="I148" s="69">
        <f t="shared" ref="I148:J148" si="7">I150+I154+I158</f>
        <v>1160224.81</v>
      </c>
      <c r="J148" s="69">
        <f t="shared" si="7"/>
        <v>1160194.81</v>
      </c>
      <c r="K148" s="69" t="s">
        <v>30</v>
      </c>
    </row>
    <row r="149" spans="1:12" ht="15.75">
      <c r="A149" s="16" t="s">
        <v>54</v>
      </c>
      <c r="B149" s="75"/>
      <c r="C149" s="75"/>
      <c r="D149" s="75"/>
      <c r="E149" s="63"/>
      <c r="F149" s="75"/>
      <c r="G149" s="75"/>
      <c r="H149" s="76"/>
      <c r="I149" s="76"/>
      <c r="J149" s="76"/>
      <c r="K149" s="77"/>
    </row>
    <row r="150" spans="1:12" s="44" customFormat="1" ht="15.75">
      <c r="A150" s="39" t="s">
        <v>89</v>
      </c>
      <c r="B150" s="70" t="s">
        <v>182</v>
      </c>
      <c r="C150" s="70" t="s">
        <v>232</v>
      </c>
      <c r="D150" s="70" t="s">
        <v>30</v>
      </c>
      <c r="E150" s="70"/>
      <c r="F150" s="70" t="s">
        <v>252</v>
      </c>
      <c r="G150" s="70" t="s">
        <v>30</v>
      </c>
      <c r="H150" s="71">
        <f>SUM(H152:H153)</f>
        <v>780508.81</v>
      </c>
      <c r="I150" s="71">
        <f>SUM(I152:I153)</f>
        <v>848437.81</v>
      </c>
      <c r="J150" s="71">
        <f>SUM(J152:J153)</f>
        <v>848407.81</v>
      </c>
      <c r="K150" s="71" t="s">
        <v>30</v>
      </c>
    </row>
    <row r="151" spans="1:12">
      <c r="A151" s="12" t="s">
        <v>22</v>
      </c>
      <c r="B151" s="78"/>
      <c r="C151" s="78"/>
      <c r="D151" s="78"/>
      <c r="E151" s="54"/>
      <c r="F151" s="78"/>
      <c r="G151" s="78"/>
      <c r="H151" s="79"/>
      <c r="I151" s="79"/>
      <c r="J151" s="79"/>
      <c r="K151" s="80"/>
    </row>
    <row r="152" spans="1:12" ht="15.75">
      <c r="A152" s="165" t="s">
        <v>90</v>
      </c>
      <c r="B152" s="163" t="s">
        <v>183</v>
      </c>
      <c r="C152" s="57" t="s">
        <v>232</v>
      </c>
      <c r="D152" s="57" t="s">
        <v>31</v>
      </c>
      <c r="E152" s="57"/>
      <c r="F152" s="57" t="s">
        <v>252</v>
      </c>
      <c r="G152" s="57" t="s">
        <v>284</v>
      </c>
      <c r="H152" s="58">
        <v>70714</v>
      </c>
      <c r="I152" s="58">
        <v>71848</v>
      </c>
      <c r="J152" s="58">
        <v>71818</v>
      </c>
      <c r="K152" s="59" t="s">
        <v>30</v>
      </c>
    </row>
    <row r="153" spans="1:12" ht="15.75">
      <c r="A153" s="165" t="s">
        <v>90</v>
      </c>
      <c r="B153" s="164"/>
      <c r="C153" s="57" t="s">
        <v>232</v>
      </c>
      <c r="D153" s="57" t="s">
        <v>33</v>
      </c>
      <c r="E153" s="57"/>
      <c r="F153" s="57" t="s">
        <v>252</v>
      </c>
      <c r="G153" s="57" t="s">
        <v>284</v>
      </c>
      <c r="H153" s="58">
        <v>709794.81</v>
      </c>
      <c r="I153" s="58">
        <v>776589.81</v>
      </c>
      <c r="J153" s="58">
        <v>776589.81</v>
      </c>
      <c r="K153" s="59" t="s">
        <v>30</v>
      </c>
      <c r="L153" s="111"/>
    </row>
    <row r="154" spans="1:12" s="44" customFormat="1" ht="15.75">
      <c r="A154" s="39" t="s">
        <v>91</v>
      </c>
      <c r="B154" s="70" t="s">
        <v>184</v>
      </c>
      <c r="C154" s="70" t="s">
        <v>232</v>
      </c>
      <c r="D154" s="70" t="s">
        <v>30</v>
      </c>
      <c r="E154" s="70"/>
      <c r="F154" s="70" t="s">
        <v>253</v>
      </c>
      <c r="G154" s="70" t="s">
        <v>30</v>
      </c>
      <c r="H154" s="71">
        <f>SUM(H156:H157)</f>
        <v>143288</v>
      </c>
      <c r="I154" s="71">
        <f>SUM(I156:I157)</f>
        <v>281787</v>
      </c>
      <c r="J154" s="71">
        <f>SUM(J156:J157)</f>
        <v>281787</v>
      </c>
      <c r="K154" s="71" t="s">
        <v>30</v>
      </c>
      <c r="L154" s="110"/>
    </row>
    <row r="155" spans="1:12">
      <c r="A155" s="12" t="s">
        <v>22</v>
      </c>
      <c r="B155" s="78"/>
      <c r="C155" s="78"/>
      <c r="D155" s="78"/>
      <c r="E155" s="54"/>
      <c r="F155" s="78"/>
      <c r="G155" s="78"/>
      <c r="H155" s="79"/>
      <c r="I155" s="79"/>
      <c r="J155" s="79"/>
      <c r="K155" s="80"/>
      <c r="L155" s="112"/>
    </row>
    <row r="156" spans="1:12" ht="15.75">
      <c r="A156" s="165" t="s">
        <v>90</v>
      </c>
      <c r="B156" s="163" t="s">
        <v>185</v>
      </c>
      <c r="C156" s="57" t="s">
        <v>232</v>
      </c>
      <c r="D156" s="57" t="s">
        <v>31</v>
      </c>
      <c r="E156" s="57"/>
      <c r="F156" s="57" t="s">
        <v>253</v>
      </c>
      <c r="G156" s="57" t="s">
        <v>284</v>
      </c>
      <c r="H156" s="58">
        <v>10436</v>
      </c>
      <c r="I156" s="58">
        <v>7332</v>
      </c>
      <c r="J156" s="58">
        <v>7332</v>
      </c>
      <c r="K156" s="59" t="s">
        <v>30</v>
      </c>
      <c r="L156" s="113"/>
    </row>
    <row r="157" spans="1:12" ht="15.75">
      <c r="A157" s="165" t="s">
        <v>90</v>
      </c>
      <c r="B157" s="164"/>
      <c r="C157" s="57" t="s">
        <v>232</v>
      </c>
      <c r="D157" s="57" t="s">
        <v>33</v>
      </c>
      <c r="E157" s="57"/>
      <c r="F157" s="57" t="s">
        <v>253</v>
      </c>
      <c r="G157" s="57" t="s">
        <v>284</v>
      </c>
      <c r="H157" s="59">
        <v>132852</v>
      </c>
      <c r="I157" s="58">
        <v>274455</v>
      </c>
      <c r="J157" s="58">
        <v>274455</v>
      </c>
      <c r="K157" s="59" t="s">
        <v>30</v>
      </c>
    </row>
    <row r="158" spans="1:12" s="44" customFormat="1" ht="15.75">
      <c r="A158" s="39" t="s">
        <v>92</v>
      </c>
      <c r="B158" s="70" t="s">
        <v>186</v>
      </c>
      <c r="C158" s="70" t="s">
        <v>232</v>
      </c>
      <c r="D158" s="70" t="s">
        <v>30</v>
      </c>
      <c r="E158" s="70"/>
      <c r="F158" s="70" t="s">
        <v>254</v>
      </c>
      <c r="G158" s="70" t="s">
        <v>30</v>
      </c>
      <c r="H158" s="71">
        <f>SUM(H160:H165)</f>
        <v>10000</v>
      </c>
      <c r="I158" s="71">
        <f>SUM(I160:I165)</f>
        <v>30000</v>
      </c>
      <c r="J158" s="71">
        <f>SUM(J160:J165)</f>
        <v>30000</v>
      </c>
      <c r="K158" s="71" t="s">
        <v>30</v>
      </c>
    </row>
    <row r="159" spans="1:12">
      <c r="A159" s="12" t="s">
        <v>22</v>
      </c>
      <c r="B159" s="78"/>
      <c r="C159" s="78"/>
      <c r="D159" s="78"/>
      <c r="E159" s="54"/>
      <c r="F159" s="78"/>
      <c r="G159" s="78"/>
      <c r="H159" s="79"/>
      <c r="I159" s="79"/>
      <c r="J159" s="79"/>
      <c r="K159" s="80"/>
    </row>
    <row r="160" spans="1:12" ht="15.75">
      <c r="A160" s="42" t="s">
        <v>90</v>
      </c>
      <c r="B160" s="57" t="s">
        <v>187</v>
      </c>
      <c r="C160" s="57" t="s">
        <v>232</v>
      </c>
      <c r="D160" s="57" t="s">
        <v>31</v>
      </c>
      <c r="E160" s="57"/>
      <c r="F160" s="57" t="s">
        <v>254</v>
      </c>
      <c r="G160" s="57" t="s">
        <v>284</v>
      </c>
      <c r="H160" s="58"/>
      <c r="I160" s="58"/>
      <c r="J160" s="58"/>
      <c r="K160" s="59" t="s">
        <v>30</v>
      </c>
    </row>
    <row r="161" spans="1:11" ht="31.5">
      <c r="A161" s="42" t="s">
        <v>93</v>
      </c>
      <c r="B161" s="57" t="s">
        <v>188</v>
      </c>
      <c r="C161" s="57" t="s">
        <v>232</v>
      </c>
      <c r="D161" s="57" t="s">
        <v>31</v>
      </c>
      <c r="E161" s="57"/>
      <c r="F161" s="57" t="s">
        <v>254</v>
      </c>
      <c r="G161" s="57" t="s">
        <v>285</v>
      </c>
      <c r="H161" s="58">
        <v>10000</v>
      </c>
      <c r="I161" s="58">
        <v>30000</v>
      </c>
      <c r="J161" s="58">
        <v>30000</v>
      </c>
      <c r="K161" s="59" t="s">
        <v>30</v>
      </c>
    </row>
    <row r="162" spans="1:11" ht="31.5">
      <c r="A162" s="42" t="s">
        <v>94</v>
      </c>
      <c r="B162" s="57" t="s">
        <v>189</v>
      </c>
      <c r="C162" s="57" t="s">
        <v>232</v>
      </c>
      <c r="D162" s="57" t="s">
        <v>31</v>
      </c>
      <c r="E162" s="57"/>
      <c r="F162" s="57" t="s">
        <v>254</v>
      </c>
      <c r="G162" s="57" t="s">
        <v>286</v>
      </c>
      <c r="H162" s="58">
        <v>0</v>
      </c>
      <c r="I162" s="58"/>
      <c r="J162" s="58"/>
      <c r="K162" s="59" t="s">
        <v>30</v>
      </c>
    </row>
    <row r="163" spans="1:11" ht="15.75">
      <c r="A163" s="42" t="s">
        <v>95</v>
      </c>
      <c r="B163" s="57" t="s">
        <v>190</v>
      </c>
      <c r="C163" s="57" t="s">
        <v>232</v>
      </c>
      <c r="D163" s="57" t="s">
        <v>31</v>
      </c>
      <c r="E163" s="57"/>
      <c r="F163" s="57" t="s">
        <v>254</v>
      </c>
      <c r="G163" s="57" t="s">
        <v>287</v>
      </c>
      <c r="H163" s="58">
        <v>0</v>
      </c>
      <c r="I163" s="58"/>
      <c r="J163" s="58"/>
      <c r="K163" s="59" t="s">
        <v>30</v>
      </c>
    </row>
    <row r="164" spans="1:11" ht="15.75">
      <c r="A164" s="42" t="s">
        <v>76</v>
      </c>
      <c r="B164" s="57" t="s">
        <v>191</v>
      </c>
      <c r="C164" s="57" t="s">
        <v>232</v>
      </c>
      <c r="D164" s="57" t="s">
        <v>31</v>
      </c>
      <c r="E164" s="57"/>
      <c r="F164" s="57" t="s">
        <v>254</v>
      </c>
      <c r="G164" s="57" t="s">
        <v>280</v>
      </c>
      <c r="H164" s="58"/>
      <c r="I164" s="58"/>
      <c r="J164" s="58"/>
      <c r="K164" s="59" t="s">
        <v>30</v>
      </c>
    </row>
    <row r="165" spans="1:11" ht="15.75">
      <c r="A165" s="42" t="s">
        <v>96</v>
      </c>
      <c r="B165" s="57" t="s">
        <v>192</v>
      </c>
      <c r="C165" s="57" t="s">
        <v>232</v>
      </c>
      <c r="D165" s="57" t="s">
        <v>31</v>
      </c>
      <c r="E165" s="57"/>
      <c r="F165" s="57" t="s">
        <v>254</v>
      </c>
      <c r="G165" s="57" t="s">
        <v>288</v>
      </c>
      <c r="H165" s="58"/>
      <c r="I165" s="58"/>
      <c r="J165" s="58"/>
      <c r="K165" s="59" t="s">
        <v>30</v>
      </c>
    </row>
    <row r="166" spans="1:11" s="44" customFormat="1" ht="15.75">
      <c r="A166" s="40" t="s">
        <v>97</v>
      </c>
      <c r="B166" s="68" t="s">
        <v>193</v>
      </c>
      <c r="C166" s="68" t="s">
        <v>232</v>
      </c>
      <c r="D166" s="68" t="s">
        <v>30</v>
      </c>
      <c r="E166" s="68"/>
      <c r="F166" s="68" t="s">
        <v>30</v>
      </c>
      <c r="G166" s="68" t="s">
        <v>30</v>
      </c>
      <c r="H166" s="69">
        <f>H168</f>
        <v>37000</v>
      </c>
      <c r="I166" s="69">
        <f t="shared" ref="I166:J166" si="8">I168</f>
        <v>0</v>
      </c>
      <c r="J166" s="69">
        <f t="shared" si="8"/>
        <v>0</v>
      </c>
      <c r="K166" s="69" t="s">
        <v>30</v>
      </c>
    </row>
    <row r="167" spans="1:11">
      <c r="A167" s="11" t="s">
        <v>22</v>
      </c>
      <c r="B167" s="78"/>
      <c r="C167" s="78"/>
      <c r="D167" s="78"/>
      <c r="E167" s="54"/>
      <c r="F167" s="78"/>
      <c r="G167" s="78"/>
      <c r="H167" s="79"/>
      <c r="I167" s="79"/>
      <c r="J167" s="79"/>
      <c r="K167" s="80"/>
    </row>
    <row r="168" spans="1:11" s="44" customFormat="1" ht="31.5">
      <c r="A168" s="39" t="s">
        <v>98</v>
      </c>
      <c r="B168" s="70" t="s">
        <v>194</v>
      </c>
      <c r="C168" s="70" t="s">
        <v>232</v>
      </c>
      <c r="D168" s="70" t="s">
        <v>30</v>
      </c>
      <c r="E168" s="70"/>
      <c r="F168" s="70" t="s">
        <v>255</v>
      </c>
      <c r="G168" s="70" t="s">
        <v>30</v>
      </c>
      <c r="H168" s="71">
        <f>H170</f>
        <v>37000</v>
      </c>
      <c r="I168" s="71"/>
      <c r="J168" s="71"/>
      <c r="K168" s="71" t="s">
        <v>30</v>
      </c>
    </row>
    <row r="169" spans="1:11">
      <c r="A169" s="12" t="s">
        <v>54</v>
      </c>
      <c r="B169" s="78"/>
      <c r="C169" s="78"/>
      <c r="D169" s="78"/>
      <c r="E169" s="54"/>
      <c r="F169" s="78"/>
      <c r="G169" s="78"/>
      <c r="H169" s="79"/>
      <c r="I169" s="79"/>
      <c r="J169" s="79"/>
      <c r="K169" s="80"/>
    </row>
    <row r="170" spans="1:11" ht="15.75">
      <c r="A170" s="42" t="s">
        <v>76</v>
      </c>
      <c r="B170" s="57" t="s">
        <v>195</v>
      </c>
      <c r="C170" s="57" t="s">
        <v>232</v>
      </c>
      <c r="D170" s="57" t="s">
        <v>31</v>
      </c>
      <c r="E170" s="57"/>
      <c r="F170" s="57" t="s">
        <v>255</v>
      </c>
      <c r="G170" s="57" t="s">
        <v>280</v>
      </c>
      <c r="H170" s="58">
        <v>37000</v>
      </c>
      <c r="I170" s="58"/>
      <c r="J170" s="58"/>
      <c r="K170" s="59" t="s">
        <v>30</v>
      </c>
    </row>
    <row r="171" spans="1:11" ht="15.75">
      <c r="A171" s="42" t="s">
        <v>96</v>
      </c>
      <c r="B171" s="91" t="s">
        <v>367</v>
      </c>
      <c r="C171" s="91" t="s">
        <v>232</v>
      </c>
      <c r="D171" s="91" t="s">
        <v>31</v>
      </c>
      <c r="E171" s="91"/>
      <c r="F171" s="91" t="s">
        <v>255</v>
      </c>
      <c r="G171" s="91" t="s">
        <v>288</v>
      </c>
      <c r="H171" s="58"/>
      <c r="I171" s="58"/>
      <c r="J171" s="58"/>
      <c r="K171" s="59"/>
    </row>
    <row r="172" spans="1:11" s="44" customFormat="1" ht="15.75">
      <c r="A172" s="40" t="s">
        <v>126</v>
      </c>
      <c r="B172" s="68" t="s">
        <v>196</v>
      </c>
      <c r="C172" s="68" t="s">
        <v>232</v>
      </c>
      <c r="D172" s="68" t="s">
        <v>30</v>
      </c>
      <c r="E172" s="68"/>
      <c r="F172" s="68" t="s">
        <v>30</v>
      </c>
      <c r="G172" s="68" t="s">
        <v>30</v>
      </c>
      <c r="H172" s="69">
        <f>H174+H182+H227+H232</f>
        <v>27229026.030000001</v>
      </c>
      <c r="I172" s="69">
        <f>I174+I182+I227+I232</f>
        <v>19916085.140000001</v>
      </c>
      <c r="J172" s="69">
        <f>J174+J182+J227+J232</f>
        <v>15898777.470000001</v>
      </c>
      <c r="K172" s="69" t="s">
        <v>30</v>
      </c>
    </row>
    <row r="173" spans="1:11">
      <c r="A173" s="11" t="s">
        <v>22</v>
      </c>
      <c r="B173" s="78"/>
      <c r="C173" s="78"/>
      <c r="D173" s="78"/>
      <c r="E173" s="54"/>
      <c r="F173" s="78"/>
      <c r="G173" s="78"/>
      <c r="H173" s="79"/>
      <c r="I173" s="79"/>
      <c r="J173" s="79"/>
      <c r="K173" s="80"/>
    </row>
    <row r="174" spans="1:11" s="45" customFormat="1" ht="31.5">
      <c r="A174" s="39" t="s">
        <v>99</v>
      </c>
      <c r="B174" s="70" t="s">
        <v>197</v>
      </c>
      <c r="C174" s="70" t="s">
        <v>232</v>
      </c>
      <c r="D174" s="70" t="s">
        <v>30</v>
      </c>
      <c r="E174" s="70"/>
      <c r="F174" s="70" t="s">
        <v>256</v>
      </c>
      <c r="G174" s="70" t="s">
        <v>30</v>
      </c>
      <c r="H174" s="71">
        <f>SUM(H176:H181)</f>
        <v>353475.73</v>
      </c>
      <c r="I174" s="71">
        <f>SUM(I176:I181)</f>
        <v>0</v>
      </c>
      <c r="J174" s="71">
        <f>SUM(J176:J181)</f>
        <v>0</v>
      </c>
      <c r="K174" s="71" t="s">
        <v>30</v>
      </c>
    </row>
    <row r="175" spans="1:11" ht="15.75">
      <c r="A175" s="17" t="s">
        <v>22</v>
      </c>
      <c r="B175" s="75"/>
      <c r="C175" s="75"/>
      <c r="D175" s="75"/>
      <c r="E175" s="63"/>
      <c r="F175" s="75"/>
      <c r="G175" s="75"/>
      <c r="H175" s="76"/>
      <c r="I175" s="76"/>
      <c r="J175" s="76"/>
      <c r="K175" s="77"/>
    </row>
    <row r="176" spans="1:11" ht="15.75">
      <c r="A176" s="165" t="s">
        <v>100</v>
      </c>
      <c r="B176" s="163" t="s">
        <v>198</v>
      </c>
      <c r="C176" s="57" t="s">
        <v>232</v>
      </c>
      <c r="D176" s="57" t="s">
        <v>31</v>
      </c>
      <c r="E176" s="57"/>
      <c r="F176" s="57" t="s">
        <v>256</v>
      </c>
      <c r="G176" s="57" t="s">
        <v>289</v>
      </c>
      <c r="H176" s="58"/>
      <c r="I176" s="58"/>
      <c r="J176" s="58"/>
      <c r="K176" s="59" t="s">
        <v>30</v>
      </c>
    </row>
    <row r="177" spans="1:15" ht="15.75">
      <c r="A177" s="165" t="s">
        <v>100</v>
      </c>
      <c r="B177" s="164"/>
      <c r="C177" s="57" t="s">
        <v>232</v>
      </c>
      <c r="D177" s="57" t="s">
        <v>34</v>
      </c>
      <c r="E177" s="57"/>
      <c r="F177" s="57" t="s">
        <v>256</v>
      </c>
      <c r="G177" s="57" t="s">
        <v>289</v>
      </c>
      <c r="H177" s="58">
        <v>353475.73</v>
      </c>
      <c r="I177" s="58"/>
      <c r="J177" s="58"/>
      <c r="K177" s="59" t="s">
        <v>30</v>
      </c>
    </row>
    <row r="178" spans="1:15" ht="15.75">
      <c r="A178" s="165" t="s">
        <v>74</v>
      </c>
      <c r="B178" s="163" t="s">
        <v>199</v>
      </c>
      <c r="C178" s="57" t="s">
        <v>232</v>
      </c>
      <c r="D178" s="57" t="s">
        <v>31</v>
      </c>
      <c r="E178" s="57"/>
      <c r="F178" s="57" t="s">
        <v>256</v>
      </c>
      <c r="G178" s="57" t="s">
        <v>279</v>
      </c>
      <c r="H178" s="58"/>
      <c r="I178" s="58"/>
      <c r="J178" s="58"/>
      <c r="K178" s="59" t="s">
        <v>30</v>
      </c>
    </row>
    <row r="179" spans="1:15" ht="15.75">
      <c r="A179" s="165" t="s">
        <v>74</v>
      </c>
      <c r="B179" s="164"/>
      <c r="C179" s="57" t="s">
        <v>232</v>
      </c>
      <c r="D179" s="57" t="s">
        <v>34</v>
      </c>
      <c r="E179" s="57"/>
      <c r="F179" s="57" t="s">
        <v>256</v>
      </c>
      <c r="G179" s="57" t="s">
        <v>279</v>
      </c>
      <c r="H179" s="58"/>
      <c r="I179" s="58"/>
      <c r="J179" s="58"/>
      <c r="K179" s="59" t="s">
        <v>30</v>
      </c>
    </row>
    <row r="180" spans="1:15" ht="15.75">
      <c r="A180" s="31" t="s">
        <v>101</v>
      </c>
      <c r="B180" s="94" t="s">
        <v>200</v>
      </c>
      <c r="C180" s="94" t="s">
        <v>232</v>
      </c>
      <c r="D180" s="94" t="s">
        <v>31</v>
      </c>
      <c r="E180" s="94"/>
      <c r="F180" s="94" t="s">
        <v>256</v>
      </c>
      <c r="G180" s="94" t="s">
        <v>290</v>
      </c>
      <c r="H180" s="58"/>
      <c r="I180" s="58"/>
      <c r="J180" s="58"/>
      <c r="K180" s="59" t="s">
        <v>30</v>
      </c>
    </row>
    <row r="181" spans="1:15" ht="15.75">
      <c r="A181" s="31" t="s">
        <v>111</v>
      </c>
      <c r="B181" s="57" t="s">
        <v>380</v>
      </c>
      <c r="C181" s="57" t="s">
        <v>232</v>
      </c>
      <c r="D181" s="57" t="s">
        <v>31</v>
      </c>
      <c r="E181" s="57"/>
      <c r="F181" s="57" t="s">
        <v>256</v>
      </c>
      <c r="G181" s="57" t="s">
        <v>299</v>
      </c>
      <c r="H181" s="58"/>
      <c r="I181" s="58"/>
      <c r="J181" s="58"/>
      <c r="K181" s="59" t="s">
        <v>30</v>
      </c>
      <c r="M181" s="99">
        <f>H185+H189+H194+H197+H200+H205+H213+H215+H217+H220+H226+H230</f>
        <v>16281390.629999999</v>
      </c>
      <c r="N181" s="99">
        <f>I185+I189+I194+I197+I200+I205+I213+I215+I217+I220+I226+I230</f>
        <v>17729064.879999999</v>
      </c>
      <c r="O181" s="99">
        <f>J185+J189+J194+J197+J200+J205+J213+J215+J217+J220+J226+J230</f>
        <v>13711727.210000001</v>
      </c>
    </row>
    <row r="182" spans="1:15" s="44" customFormat="1" ht="15.75">
      <c r="A182" s="39" t="s">
        <v>102</v>
      </c>
      <c r="B182" s="70" t="s">
        <v>201</v>
      </c>
      <c r="C182" s="70" t="s">
        <v>232</v>
      </c>
      <c r="D182" s="70" t="s">
        <v>30</v>
      </c>
      <c r="E182" s="70"/>
      <c r="F182" s="70" t="s">
        <v>257</v>
      </c>
      <c r="G182" s="70" t="s">
        <v>30</v>
      </c>
      <c r="H182" s="71">
        <f>SUM(H184:H226)</f>
        <v>20510081.600000001</v>
      </c>
      <c r="I182" s="71">
        <f>SUM(I184:I226)</f>
        <v>12925234.139999999</v>
      </c>
      <c r="J182" s="71">
        <f>SUM(J184:J226)</f>
        <v>8579128.4700000007</v>
      </c>
      <c r="K182" s="71" t="s">
        <v>30</v>
      </c>
    </row>
    <row r="183" spans="1:15">
      <c r="A183" s="12" t="s">
        <v>22</v>
      </c>
      <c r="B183" s="78"/>
      <c r="C183" s="78"/>
      <c r="D183" s="78"/>
      <c r="E183" s="54"/>
      <c r="F183" s="78"/>
      <c r="G183" s="78"/>
      <c r="H183" s="79"/>
      <c r="I183" s="79"/>
      <c r="J183" s="79"/>
      <c r="K183" s="80"/>
      <c r="M183" s="99"/>
    </row>
    <row r="184" spans="1:15" ht="15.75">
      <c r="A184" s="157" t="s">
        <v>103</v>
      </c>
      <c r="B184" s="160" t="s">
        <v>202</v>
      </c>
      <c r="C184" s="61" t="s">
        <v>232</v>
      </c>
      <c r="D184" s="61" t="s">
        <v>31</v>
      </c>
      <c r="E184" s="61"/>
      <c r="F184" s="61" t="s">
        <v>257</v>
      </c>
      <c r="G184" s="61" t="s">
        <v>291</v>
      </c>
      <c r="H184" s="62">
        <v>20000</v>
      </c>
      <c r="I184" s="58">
        <v>47555.62</v>
      </c>
      <c r="J184" s="58">
        <v>47585.62</v>
      </c>
      <c r="K184" s="59" t="s">
        <v>30</v>
      </c>
      <c r="M184" s="99">
        <f>H184+H186+H190+H193+H196+H204+H210+H212+H214+H216+H219+H225+H229</f>
        <v>3643328.63</v>
      </c>
    </row>
    <row r="185" spans="1:15" ht="15.75">
      <c r="A185" s="158"/>
      <c r="B185" s="161"/>
      <c r="C185" s="61" t="s">
        <v>232</v>
      </c>
      <c r="D185" s="61" t="s">
        <v>33</v>
      </c>
      <c r="E185" s="61"/>
      <c r="F185" s="61" t="s">
        <v>257</v>
      </c>
      <c r="G185" s="61" t="s">
        <v>291</v>
      </c>
      <c r="H185" s="62">
        <v>194375.41</v>
      </c>
      <c r="I185" s="58">
        <v>250000</v>
      </c>
      <c r="J185" s="58">
        <v>250000</v>
      </c>
      <c r="K185" s="59" t="s">
        <v>30</v>
      </c>
    </row>
    <row r="186" spans="1:15" ht="15.75">
      <c r="A186" s="165" t="s">
        <v>73</v>
      </c>
      <c r="B186" s="163" t="s">
        <v>203</v>
      </c>
      <c r="C186" s="57" t="s">
        <v>232</v>
      </c>
      <c r="D186" s="57" t="s">
        <v>31</v>
      </c>
      <c r="E186" s="57"/>
      <c r="F186" s="57" t="s">
        <v>257</v>
      </c>
      <c r="G186" s="57" t="s">
        <v>278</v>
      </c>
      <c r="H186" s="58">
        <v>18000</v>
      </c>
      <c r="I186" s="58"/>
      <c r="J186" s="58"/>
      <c r="K186" s="59" t="s">
        <v>30</v>
      </c>
    </row>
    <row r="187" spans="1:15" ht="15.75">
      <c r="A187" s="165" t="s">
        <v>73</v>
      </c>
      <c r="B187" s="164"/>
      <c r="C187" s="57" t="s">
        <v>232</v>
      </c>
      <c r="D187" s="57" t="s">
        <v>33</v>
      </c>
      <c r="E187" s="57"/>
      <c r="F187" s="57" t="s">
        <v>257</v>
      </c>
      <c r="G187" s="57" t="s">
        <v>278</v>
      </c>
      <c r="H187" s="58"/>
      <c r="I187" s="58"/>
      <c r="J187" s="58"/>
      <c r="K187" s="59" t="s">
        <v>30</v>
      </c>
      <c r="M187" s="99"/>
    </row>
    <row r="188" spans="1:15" ht="15.75">
      <c r="A188" s="157" t="s">
        <v>104</v>
      </c>
      <c r="B188" s="160" t="s">
        <v>204</v>
      </c>
      <c r="C188" s="57" t="s">
        <v>232</v>
      </c>
      <c r="D188" s="57" t="s">
        <v>31</v>
      </c>
      <c r="E188" s="57"/>
      <c r="F188" s="57" t="s">
        <v>257</v>
      </c>
      <c r="G188" s="57" t="s">
        <v>292</v>
      </c>
      <c r="H188" s="58"/>
      <c r="I188" s="58"/>
      <c r="J188" s="58"/>
      <c r="K188" s="59" t="s">
        <v>30</v>
      </c>
    </row>
    <row r="189" spans="1:15" ht="15.75" customHeight="1">
      <c r="A189" s="158" t="s">
        <v>104</v>
      </c>
      <c r="B189" s="161"/>
      <c r="C189" s="57" t="s">
        <v>232</v>
      </c>
      <c r="D189" s="57" t="s">
        <v>33</v>
      </c>
      <c r="E189" s="57"/>
      <c r="F189" s="57" t="s">
        <v>257</v>
      </c>
      <c r="G189" s="57" t="s">
        <v>292</v>
      </c>
      <c r="H189" s="58">
        <v>565428.47999999998</v>
      </c>
      <c r="I189" s="58">
        <v>379218.84</v>
      </c>
      <c r="J189" s="58">
        <v>379218.84</v>
      </c>
      <c r="K189" s="59" t="s">
        <v>30</v>
      </c>
    </row>
    <row r="190" spans="1:15" ht="15.75" customHeight="1">
      <c r="A190" s="157" t="s">
        <v>105</v>
      </c>
      <c r="B190" s="160" t="s">
        <v>205</v>
      </c>
      <c r="C190" s="61" t="s">
        <v>232</v>
      </c>
      <c r="D190" s="61" t="s">
        <v>31</v>
      </c>
      <c r="E190" s="61"/>
      <c r="F190" s="61" t="s">
        <v>257</v>
      </c>
      <c r="G190" s="61" t="s">
        <v>293</v>
      </c>
      <c r="H190" s="62">
        <v>43123</v>
      </c>
      <c r="I190" s="58"/>
      <c r="J190" s="58"/>
      <c r="K190" s="59" t="s">
        <v>30</v>
      </c>
    </row>
    <row r="191" spans="1:15" ht="15.75">
      <c r="A191" s="158" t="s">
        <v>105</v>
      </c>
      <c r="B191" s="161"/>
      <c r="C191" s="61" t="s">
        <v>232</v>
      </c>
      <c r="D191" s="61" t="s">
        <v>33</v>
      </c>
      <c r="E191" s="61"/>
      <c r="F191" s="61" t="s">
        <v>257</v>
      </c>
      <c r="G191" s="61" t="s">
        <v>293</v>
      </c>
      <c r="H191" s="62"/>
      <c r="I191" s="58"/>
      <c r="J191" s="58"/>
      <c r="K191" s="59" t="s">
        <v>30</v>
      </c>
    </row>
    <row r="192" spans="1:15" ht="15.75">
      <c r="A192" s="159"/>
      <c r="B192" s="162"/>
      <c r="C192" s="90" t="s">
        <v>232</v>
      </c>
      <c r="D192" s="90" t="s">
        <v>34</v>
      </c>
      <c r="E192" s="90"/>
      <c r="F192" s="90" t="s">
        <v>257</v>
      </c>
      <c r="G192" s="90" t="s">
        <v>293</v>
      </c>
      <c r="H192" s="62"/>
      <c r="I192" s="58"/>
      <c r="J192" s="58"/>
      <c r="K192" s="59"/>
    </row>
    <row r="193" spans="1:11" ht="16.5" customHeight="1">
      <c r="A193" s="170" t="s">
        <v>100</v>
      </c>
      <c r="B193" s="168" t="s">
        <v>206</v>
      </c>
      <c r="C193" s="61" t="s">
        <v>232</v>
      </c>
      <c r="D193" s="61" t="s">
        <v>31</v>
      </c>
      <c r="E193" s="61"/>
      <c r="F193" s="61" t="s">
        <v>257</v>
      </c>
      <c r="G193" s="61" t="s">
        <v>289</v>
      </c>
      <c r="H193" s="62">
        <v>97667.5</v>
      </c>
      <c r="I193" s="58">
        <v>70000</v>
      </c>
      <c r="J193" s="58">
        <v>70000</v>
      </c>
      <c r="K193" s="59" t="s">
        <v>30</v>
      </c>
    </row>
    <row r="194" spans="1:11" ht="16.5" customHeight="1">
      <c r="A194" s="170"/>
      <c r="B194" s="168"/>
      <c r="C194" s="90" t="s">
        <v>232</v>
      </c>
      <c r="D194" s="90" t="s">
        <v>33</v>
      </c>
      <c r="E194" s="90"/>
      <c r="F194" s="90" t="s">
        <v>257</v>
      </c>
      <c r="G194" s="90" t="s">
        <v>289</v>
      </c>
      <c r="H194" s="62">
        <v>1144678.21</v>
      </c>
      <c r="I194" s="58">
        <v>857922.6</v>
      </c>
      <c r="J194" s="58">
        <v>848779.6</v>
      </c>
      <c r="K194" s="59"/>
    </row>
    <row r="195" spans="1:11" ht="15.75">
      <c r="A195" s="170"/>
      <c r="B195" s="168"/>
      <c r="C195" s="90" t="s">
        <v>232</v>
      </c>
      <c r="D195" s="90" t="s">
        <v>34</v>
      </c>
      <c r="E195" s="90"/>
      <c r="F195" s="90" t="s">
        <v>257</v>
      </c>
      <c r="G195" s="90" t="s">
        <v>289</v>
      </c>
      <c r="H195" s="62"/>
      <c r="I195" s="58"/>
      <c r="J195" s="58"/>
      <c r="K195" s="59"/>
    </row>
    <row r="196" spans="1:11" ht="15.75">
      <c r="A196" s="170" t="s">
        <v>74</v>
      </c>
      <c r="B196" s="168" t="s">
        <v>207</v>
      </c>
      <c r="C196" s="61" t="s">
        <v>232</v>
      </c>
      <c r="D196" s="61" t="s">
        <v>31</v>
      </c>
      <c r="E196" s="61"/>
      <c r="F196" s="61" t="s">
        <v>257</v>
      </c>
      <c r="G196" s="61" t="s">
        <v>279</v>
      </c>
      <c r="H196" s="62">
        <v>916076.64</v>
      </c>
      <c r="I196" s="58">
        <v>75000</v>
      </c>
      <c r="J196" s="58">
        <v>75000</v>
      </c>
      <c r="K196" s="59" t="s">
        <v>30</v>
      </c>
    </row>
    <row r="197" spans="1:11" ht="15.75">
      <c r="A197" s="170"/>
      <c r="B197" s="168"/>
      <c r="C197" s="61" t="s">
        <v>232</v>
      </c>
      <c r="D197" s="61" t="s">
        <v>33</v>
      </c>
      <c r="E197" s="61"/>
      <c r="F197" s="61" t="s">
        <v>257</v>
      </c>
      <c r="G197" s="61" t="s">
        <v>279</v>
      </c>
      <c r="H197" s="62">
        <v>1962437.22</v>
      </c>
      <c r="I197" s="58">
        <v>4022108</v>
      </c>
      <c r="J197" s="58">
        <v>1051875</v>
      </c>
      <c r="K197" s="59" t="s">
        <v>30</v>
      </c>
    </row>
    <row r="198" spans="1:11" ht="15.75">
      <c r="A198" s="170"/>
      <c r="B198" s="168"/>
      <c r="C198" s="90" t="s">
        <v>232</v>
      </c>
      <c r="D198" s="90" t="s">
        <v>34</v>
      </c>
      <c r="E198" s="103" t="s">
        <v>394</v>
      </c>
      <c r="F198" s="90" t="s">
        <v>257</v>
      </c>
      <c r="G198" s="90" t="s">
        <v>279</v>
      </c>
      <c r="H198" s="62">
        <v>137600</v>
      </c>
      <c r="I198" s="58"/>
      <c r="J198" s="58"/>
      <c r="K198" s="59"/>
    </row>
    <row r="199" spans="1:11" ht="15.75">
      <c r="A199" s="165" t="s">
        <v>106</v>
      </c>
      <c r="B199" s="163" t="s">
        <v>208</v>
      </c>
      <c r="C199" s="57" t="s">
        <v>232</v>
      </c>
      <c r="D199" s="57" t="s">
        <v>31</v>
      </c>
      <c r="E199" s="57"/>
      <c r="F199" s="57" t="s">
        <v>257</v>
      </c>
      <c r="G199" s="57" t="s">
        <v>294</v>
      </c>
      <c r="H199" s="58"/>
      <c r="I199" s="58"/>
      <c r="J199" s="58"/>
      <c r="K199" s="59" t="s">
        <v>30</v>
      </c>
    </row>
    <row r="200" spans="1:11" ht="15.75">
      <c r="A200" s="165"/>
      <c r="B200" s="163"/>
      <c r="C200" s="91" t="s">
        <v>232</v>
      </c>
      <c r="D200" s="91" t="s">
        <v>33</v>
      </c>
      <c r="E200" s="91"/>
      <c r="F200" s="91" t="s">
        <v>257</v>
      </c>
      <c r="G200" s="91" t="s">
        <v>294</v>
      </c>
      <c r="H200" s="58">
        <v>64586.71</v>
      </c>
      <c r="I200" s="58">
        <v>70000</v>
      </c>
      <c r="J200" s="58">
        <v>70000</v>
      </c>
      <c r="K200" s="59"/>
    </row>
    <row r="201" spans="1:11" ht="15.75">
      <c r="A201" s="165" t="s">
        <v>106</v>
      </c>
      <c r="B201" s="164"/>
      <c r="C201" s="57" t="s">
        <v>232</v>
      </c>
      <c r="D201" s="57" t="s">
        <v>34</v>
      </c>
      <c r="E201" s="57"/>
      <c r="F201" s="57" t="s">
        <v>257</v>
      </c>
      <c r="G201" s="57" t="s">
        <v>294</v>
      </c>
      <c r="H201" s="58"/>
      <c r="I201" s="58"/>
      <c r="J201" s="58"/>
      <c r="K201" s="59" t="s">
        <v>30</v>
      </c>
    </row>
    <row r="202" spans="1:11" ht="15.75">
      <c r="A202" s="165" t="s">
        <v>101</v>
      </c>
      <c r="B202" s="163" t="s">
        <v>209</v>
      </c>
      <c r="C202" s="57" t="s">
        <v>232</v>
      </c>
      <c r="D202" s="57" t="s">
        <v>31</v>
      </c>
      <c r="E202" s="57"/>
      <c r="F202" s="57" t="s">
        <v>257</v>
      </c>
      <c r="G202" s="57" t="s">
        <v>290</v>
      </c>
      <c r="H202" s="58"/>
      <c r="I202" s="58"/>
      <c r="J202" s="58"/>
      <c r="K202" s="59" t="s">
        <v>30</v>
      </c>
    </row>
    <row r="203" spans="1:11" ht="15.75">
      <c r="A203" s="165" t="s">
        <v>101</v>
      </c>
      <c r="B203" s="164"/>
      <c r="C203" s="57" t="s">
        <v>232</v>
      </c>
      <c r="D203" s="57" t="s">
        <v>33</v>
      </c>
      <c r="E203" s="57"/>
      <c r="F203" s="57" t="s">
        <v>257</v>
      </c>
      <c r="G203" s="57" t="s">
        <v>290</v>
      </c>
      <c r="H203" s="58"/>
      <c r="I203" s="58"/>
      <c r="J203" s="58"/>
      <c r="K203" s="59" t="s">
        <v>30</v>
      </c>
    </row>
    <row r="204" spans="1:11" ht="15.75">
      <c r="A204" s="170" t="s">
        <v>107</v>
      </c>
      <c r="B204" s="163" t="s">
        <v>210</v>
      </c>
      <c r="C204" s="57" t="s">
        <v>232</v>
      </c>
      <c r="D204" s="61" t="s">
        <v>31</v>
      </c>
      <c r="E204" s="61"/>
      <c r="F204" s="61" t="s">
        <v>257</v>
      </c>
      <c r="G204" s="61" t="s">
        <v>295</v>
      </c>
      <c r="H204" s="62">
        <v>541442.1</v>
      </c>
      <c r="I204" s="58">
        <v>201154</v>
      </c>
      <c r="J204" s="58">
        <v>201154</v>
      </c>
      <c r="K204" s="59" t="s">
        <v>30</v>
      </c>
    </row>
    <row r="205" spans="1:11" ht="15.75">
      <c r="A205" s="170"/>
      <c r="B205" s="163"/>
      <c r="C205" s="95" t="s">
        <v>232</v>
      </c>
      <c r="D205" s="95" t="s">
        <v>33</v>
      </c>
      <c r="E205" s="95"/>
      <c r="F205" s="95" t="s">
        <v>257</v>
      </c>
      <c r="G205" s="95" t="s">
        <v>295</v>
      </c>
      <c r="H205" s="62">
        <v>1252575.8</v>
      </c>
      <c r="I205" s="58">
        <v>583410.77</v>
      </c>
      <c r="J205" s="58">
        <v>584610.77</v>
      </c>
      <c r="K205" s="59" t="s">
        <v>30</v>
      </c>
    </row>
    <row r="206" spans="1:11" ht="15.75">
      <c r="A206" s="170"/>
      <c r="B206" s="163"/>
      <c r="C206" s="90" t="s">
        <v>232</v>
      </c>
      <c r="D206" s="90" t="s">
        <v>34</v>
      </c>
      <c r="E206" s="90"/>
      <c r="F206" s="90" t="s">
        <v>257</v>
      </c>
      <c r="G206" s="90" t="s">
        <v>295</v>
      </c>
      <c r="H206" s="62">
        <v>6813231.04</v>
      </c>
      <c r="I206" s="58"/>
      <c r="J206" s="58"/>
      <c r="K206" s="59"/>
    </row>
    <row r="207" spans="1:11" ht="15.75">
      <c r="A207" s="170"/>
      <c r="B207" s="163"/>
      <c r="C207" s="90" t="s">
        <v>232</v>
      </c>
      <c r="D207" s="90" t="s">
        <v>34</v>
      </c>
      <c r="E207" s="90"/>
      <c r="F207" s="90" t="s">
        <v>257</v>
      </c>
      <c r="G207" s="90" t="s">
        <v>295</v>
      </c>
      <c r="H207" s="62"/>
      <c r="I207" s="58"/>
      <c r="J207" s="58"/>
      <c r="K207" s="59"/>
    </row>
    <row r="208" spans="1:11" ht="15.75">
      <c r="A208" s="165" t="s">
        <v>108</v>
      </c>
      <c r="B208" s="163" t="s">
        <v>211</v>
      </c>
      <c r="C208" s="57" t="s">
        <v>232</v>
      </c>
      <c r="D208" s="57" t="s">
        <v>31</v>
      </c>
      <c r="E208" s="57"/>
      <c r="F208" s="57" t="s">
        <v>257</v>
      </c>
      <c r="G208" s="57" t="s">
        <v>296</v>
      </c>
      <c r="H208" s="62"/>
      <c r="I208" s="58"/>
      <c r="J208" s="58"/>
      <c r="K208" s="59" t="s">
        <v>30</v>
      </c>
    </row>
    <row r="209" spans="1:11" ht="15.75">
      <c r="A209" s="165"/>
      <c r="B209" s="163"/>
      <c r="C209" s="91" t="s">
        <v>232</v>
      </c>
      <c r="D209" s="91" t="s">
        <v>33</v>
      </c>
      <c r="E209" s="91"/>
      <c r="F209" s="91" t="s">
        <v>257</v>
      </c>
      <c r="G209" s="91" t="s">
        <v>296</v>
      </c>
      <c r="H209" s="62"/>
      <c r="I209" s="58"/>
      <c r="J209" s="58"/>
      <c r="K209" s="59"/>
    </row>
    <row r="210" spans="1:11" ht="15.75">
      <c r="A210" s="165" t="s">
        <v>109</v>
      </c>
      <c r="B210" s="163" t="s">
        <v>212</v>
      </c>
      <c r="C210" s="57" t="s">
        <v>232</v>
      </c>
      <c r="D210" s="57" t="s">
        <v>31</v>
      </c>
      <c r="E210" s="57"/>
      <c r="F210" s="57" t="s">
        <v>257</v>
      </c>
      <c r="G210" s="57" t="s">
        <v>297</v>
      </c>
      <c r="H210" s="58">
        <v>992500</v>
      </c>
      <c r="I210" s="58">
        <v>560404.64</v>
      </c>
      <c r="J210" s="58">
        <v>560404.64</v>
      </c>
      <c r="K210" s="59" t="s">
        <v>30</v>
      </c>
    </row>
    <row r="211" spans="1:11" ht="15.75">
      <c r="A211" s="165" t="s">
        <v>109</v>
      </c>
      <c r="B211" s="164"/>
      <c r="C211" s="57" t="s">
        <v>232</v>
      </c>
      <c r="D211" s="57" t="s">
        <v>33</v>
      </c>
      <c r="E211" s="57"/>
      <c r="F211" s="57" t="s">
        <v>257</v>
      </c>
      <c r="G211" s="57" t="s">
        <v>297</v>
      </c>
      <c r="H211" s="58"/>
      <c r="I211" s="58"/>
      <c r="J211" s="58"/>
      <c r="K211" s="59" t="s">
        <v>30</v>
      </c>
    </row>
    <row r="212" spans="1:11" ht="15.75">
      <c r="A212" s="165" t="s">
        <v>110</v>
      </c>
      <c r="B212" s="163" t="s">
        <v>213</v>
      </c>
      <c r="C212" s="57" t="s">
        <v>232</v>
      </c>
      <c r="D212" s="57" t="s">
        <v>31</v>
      </c>
      <c r="E212" s="57"/>
      <c r="F212" s="57" t="s">
        <v>257</v>
      </c>
      <c r="G212" s="57" t="s">
        <v>298</v>
      </c>
      <c r="H212" s="58">
        <v>221768.57</v>
      </c>
      <c r="I212" s="58">
        <v>300000</v>
      </c>
      <c r="J212" s="58">
        <v>300000</v>
      </c>
      <c r="K212" s="59" t="s">
        <v>30</v>
      </c>
    </row>
    <row r="213" spans="1:11" ht="15.75">
      <c r="A213" s="165" t="s">
        <v>110</v>
      </c>
      <c r="B213" s="164"/>
      <c r="C213" s="57" t="s">
        <v>232</v>
      </c>
      <c r="D213" s="57" t="s">
        <v>33</v>
      </c>
      <c r="E213" s="57"/>
      <c r="F213" s="57" t="s">
        <v>257</v>
      </c>
      <c r="G213" s="57" t="s">
        <v>298</v>
      </c>
      <c r="H213" s="58">
        <v>1720842.18</v>
      </c>
      <c r="I213" s="58">
        <v>1757500</v>
      </c>
      <c r="J213" s="58">
        <v>1757500</v>
      </c>
      <c r="K213" s="59" t="s">
        <v>30</v>
      </c>
    </row>
    <row r="214" spans="1:11" ht="15.75">
      <c r="A214" s="170" t="s">
        <v>111</v>
      </c>
      <c r="B214" s="168" t="s">
        <v>214</v>
      </c>
      <c r="C214" s="61" t="s">
        <v>232</v>
      </c>
      <c r="D214" s="61" t="s">
        <v>31</v>
      </c>
      <c r="E214" s="61"/>
      <c r="F214" s="61" t="s">
        <v>257</v>
      </c>
      <c r="G214" s="61" t="s">
        <v>299</v>
      </c>
      <c r="H214" s="58">
        <v>37203.32</v>
      </c>
      <c r="I214" s="58">
        <v>200000</v>
      </c>
      <c r="J214" s="58">
        <v>200000</v>
      </c>
      <c r="K214" s="59" t="s">
        <v>30</v>
      </c>
    </row>
    <row r="215" spans="1:11" ht="15.75">
      <c r="A215" s="170" t="s">
        <v>111</v>
      </c>
      <c r="B215" s="169"/>
      <c r="C215" s="61" t="s">
        <v>232</v>
      </c>
      <c r="D215" s="61" t="s">
        <v>33</v>
      </c>
      <c r="E215" s="61"/>
      <c r="F215" s="61" t="s">
        <v>257</v>
      </c>
      <c r="G215" s="61" t="s">
        <v>299</v>
      </c>
      <c r="H215" s="62">
        <v>652242.21</v>
      </c>
      <c r="I215" s="58">
        <v>500000</v>
      </c>
      <c r="J215" s="58">
        <v>500000</v>
      </c>
      <c r="K215" s="59" t="s">
        <v>30</v>
      </c>
    </row>
    <row r="216" spans="1:11" ht="15.75">
      <c r="A216" s="165" t="s">
        <v>112</v>
      </c>
      <c r="B216" s="163" t="s">
        <v>215</v>
      </c>
      <c r="C216" s="57" t="s">
        <v>232</v>
      </c>
      <c r="D216" s="57" t="s">
        <v>31</v>
      </c>
      <c r="E216" s="57"/>
      <c r="F216" s="57" t="s">
        <v>257</v>
      </c>
      <c r="G216" s="57" t="s">
        <v>300</v>
      </c>
      <c r="H216" s="62">
        <v>37000</v>
      </c>
      <c r="I216" s="58">
        <v>30000</v>
      </c>
      <c r="J216" s="58">
        <v>30000</v>
      </c>
      <c r="K216" s="59" t="s">
        <v>30</v>
      </c>
    </row>
    <row r="217" spans="1:11" ht="15.75">
      <c r="A217" s="165"/>
      <c r="B217" s="163"/>
      <c r="C217" s="91" t="s">
        <v>232</v>
      </c>
      <c r="D217" s="91" t="s">
        <v>33</v>
      </c>
      <c r="E217" s="91"/>
      <c r="F217" s="91" t="s">
        <v>257</v>
      </c>
      <c r="G217" s="91" t="s">
        <v>300</v>
      </c>
      <c r="H217" s="62">
        <v>152787</v>
      </c>
      <c r="I217" s="58">
        <v>278000</v>
      </c>
      <c r="J217" s="58">
        <v>30000</v>
      </c>
      <c r="K217" s="59"/>
    </row>
    <row r="218" spans="1:11" ht="15.75">
      <c r="A218" s="165"/>
      <c r="B218" s="163"/>
      <c r="C218" s="91" t="s">
        <v>232</v>
      </c>
      <c r="D218" s="91" t="s">
        <v>34</v>
      </c>
      <c r="E218" s="91"/>
      <c r="F218" s="91" t="s">
        <v>257</v>
      </c>
      <c r="G218" s="91" t="s">
        <v>300</v>
      </c>
      <c r="H218" s="62"/>
      <c r="I218" s="58"/>
      <c r="J218" s="58"/>
      <c r="K218" s="59"/>
    </row>
    <row r="219" spans="1:11" ht="15.75">
      <c r="A219" s="170" t="s">
        <v>113</v>
      </c>
      <c r="B219" s="168" t="s">
        <v>216</v>
      </c>
      <c r="C219" s="61" t="s">
        <v>232</v>
      </c>
      <c r="D219" s="61" t="s">
        <v>31</v>
      </c>
      <c r="E219" s="61"/>
      <c r="F219" s="61" t="s">
        <v>257</v>
      </c>
      <c r="G219" s="61" t="s">
        <v>301</v>
      </c>
      <c r="H219" s="58">
        <v>475487</v>
      </c>
      <c r="I219" s="58">
        <v>273000</v>
      </c>
      <c r="J219" s="58">
        <v>273000</v>
      </c>
      <c r="K219" s="59" t="s">
        <v>30</v>
      </c>
    </row>
    <row r="220" spans="1:11" ht="15.75">
      <c r="A220" s="170"/>
      <c r="B220" s="168"/>
      <c r="C220" s="86" t="s">
        <v>232</v>
      </c>
      <c r="D220" s="86" t="s">
        <v>33</v>
      </c>
      <c r="E220" s="86"/>
      <c r="F220" s="86" t="s">
        <v>257</v>
      </c>
      <c r="G220" s="86" t="s">
        <v>301</v>
      </c>
      <c r="H220" s="58">
        <v>2398949.21</v>
      </c>
      <c r="I220" s="58">
        <v>2419959.67</v>
      </c>
      <c r="J220" s="58">
        <v>1300000</v>
      </c>
      <c r="K220" s="59" t="s">
        <v>30</v>
      </c>
    </row>
    <row r="221" spans="1:11" ht="15.75">
      <c r="A221" s="170"/>
      <c r="B221" s="168"/>
      <c r="C221" s="61" t="s">
        <v>232</v>
      </c>
      <c r="D221" s="61" t="s">
        <v>34</v>
      </c>
      <c r="E221" s="61"/>
      <c r="F221" s="86" t="s">
        <v>257</v>
      </c>
      <c r="G221" s="86" t="s">
        <v>301</v>
      </c>
      <c r="H221" s="62"/>
      <c r="I221" s="58"/>
      <c r="J221" s="58"/>
      <c r="K221" s="59" t="s">
        <v>30</v>
      </c>
    </row>
    <row r="222" spans="1:11" ht="15.75">
      <c r="A222" s="170" t="s">
        <v>114</v>
      </c>
      <c r="B222" s="168" t="s">
        <v>217</v>
      </c>
      <c r="C222" s="61" t="s">
        <v>232</v>
      </c>
      <c r="D222" s="61" t="s">
        <v>31</v>
      </c>
      <c r="E222" s="61"/>
      <c r="F222" s="61" t="s">
        <v>257</v>
      </c>
      <c r="G222" s="61" t="s">
        <v>302</v>
      </c>
      <c r="H222" s="62"/>
      <c r="I222" s="58"/>
      <c r="J222" s="58"/>
      <c r="K222" s="59" t="s">
        <v>30</v>
      </c>
    </row>
    <row r="223" spans="1:11" ht="15.75">
      <c r="A223" s="170"/>
      <c r="B223" s="168"/>
      <c r="C223" s="90" t="s">
        <v>232</v>
      </c>
      <c r="D223" s="90" t="s">
        <v>33</v>
      </c>
      <c r="E223" s="90"/>
      <c r="F223" s="90" t="s">
        <v>257</v>
      </c>
      <c r="G223" s="90" t="s">
        <v>302</v>
      </c>
      <c r="H223" s="62"/>
      <c r="I223" s="58"/>
      <c r="J223" s="58"/>
      <c r="K223" s="59"/>
    </row>
    <row r="224" spans="1:11" ht="15.75">
      <c r="A224" s="170"/>
      <c r="B224" s="168"/>
      <c r="C224" s="61" t="s">
        <v>232</v>
      </c>
      <c r="D224" s="61" t="s">
        <v>34</v>
      </c>
      <c r="E224" s="61"/>
      <c r="F224" s="61" t="s">
        <v>257</v>
      </c>
      <c r="G224" s="61" t="s">
        <v>302</v>
      </c>
      <c r="H224" s="62"/>
      <c r="I224" s="58"/>
      <c r="J224" s="58"/>
      <c r="K224" s="59" t="s">
        <v>30</v>
      </c>
    </row>
    <row r="225" spans="1:12" ht="15.75">
      <c r="A225" s="165" t="s">
        <v>115</v>
      </c>
      <c r="B225" s="163" t="s">
        <v>218</v>
      </c>
      <c r="C225" s="57" t="s">
        <v>232</v>
      </c>
      <c r="D225" s="57" t="s">
        <v>31</v>
      </c>
      <c r="E225" s="57"/>
      <c r="F225" s="57" t="s">
        <v>257</v>
      </c>
      <c r="G225" s="57" t="s">
        <v>303</v>
      </c>
      <c r="H225" s="62">
        <v>9720</v>
      </c>
      <c r="I225" s="58">
        <v>15000</v>
      </c>
      <c r="J225" s="58">
        <v>15000</v>
      </c>
      <c r="K225" s="59" t="s">
        <v>30</v>
      </c>
    </row>
    <row r="226" spans="1:12" ht="15.75">
      <c r="A226" s="165"/>
      <c r="B226" s="163"/>
      <c r="C226" s="91" t="s">
        <v>232</v>
      </c>
      <c r="D226" s="91" t="s">
        <v>33</v>
      </c>
      <c r="E226" s="91"/>
      <c r="F226" s="91" t="s">
        <v>257</v>
      </c>
      <c r="G226" s="91" t="s">
        <v>303</v>
      </c>
      <c r="H226" s="62">
        <v>40360</v>
      </c>
      <c r="I226" s="58">
        <v>35000</v>
      </c>
      <c r="J226" s="58">
        <v>35000</v>
      </c>
      <c r="K226" s="59"/>
    </row>
    <row r="227" spans="1:12" s="44" customFormat="1" ht="15.75">
      <c r="A227" s="39" t="s">
        <v>369</v>
      </c>
      <c r="B227" s="70" t="s">
        <v>219</v>
      </c>
      <c r="C227" s="70" t="s">
        <v>232</v>
      </c>
      <c r="D227" s="70" t="s">
        <v>30</v>
      </c>
      <c r="E227" s="70"/>
      <c r="F227" s="70" t="s">
        <v>370</v>
      </c>
      <c r="G227" s="70" t="s">
        <v>30</v>
      </c>
      <c r="H227" s="71">
        <f>SUM(H229:H231)</f>
        <v>6365468.7000000002</v>
      </c>
      <c r="I227" s="71">
        <f>SUM(I229:I231)</f>
        <v>6990851</v>
      </c>
      <c r="J227" s="71">
        <f>SUM(J229:J231)</f>
        <v>7319649</v>
      </c>
      <c r="K227" s="71" t="s">
        <v>30</v>
      </c>
    </row>
    <row r="228" spans="1:12">
      <c r="A228" s="12" t="s">
        <v>22</v>
      </c>
      <c r="B228" s="78"/>
      <c r="C228" s="78"/>
      <c r="D228" s="78"/>
      <c r="E228" s="54"/>
      <c r="F228" s="78"/>
      <c r="G228" s="78"/>
      <c r="H228" s="79"/>
      <c r="I228" s="79"/>
      <c r="J228" s="79"/>
      <c r="K228" s="80"/>
    </row>
    <row r="229" spans="1:12" ht="15.75">
      <c r="A229" s="170" t="s">
        <v>104</v>
      </c>
      <c r="B229" s="168" t="s">
        <v>368</v>
      </c>
      <c r="C229" s="90" t="s">
        <v>232</v>
      </c>
      <c r="D229" s="90" t="s">
        <v>31</v>
      </c>
      <c r="E229" s="90"/>
      <c r="F229" s="90" t="s">
        <v>370</v>
      </c>
      <c r="G229" s="90" t="s">
        <v>292</v>
      </c>
      <c r="H229" s="62">
        <v>233340.5</v>
      </c>
      <c r="I229" s="58">
        <v>414906</v>
      </c>
      <c r="J229" s="58">
        <v>414906</v>
      </c>
      <c r="K229" s="59" t="s">
        <v>30</v>
      </c>
    </row>
    <row r="230" spans="1:12" ht="15.75">
      <c r="A230" s="170"/>
      <c r="B230" s="168"/>
      <c r="C230" s="90" t="s">
        <v>232</v>
      </c>
      <c r="D230" s="90" t="s">
        <v>33</v>
      </c>
      <c r="E230" s="90"/>
      <c r="F230" s="90" t="s">
        <v>370</v>
      </c>
      <c r="G230" s="90" t="s">
        <v>292</v>
      </c>
      <c r="H230" s="62">
        <v>6132128.2000000002</v>
      </c>
      <c r="I230" s="58">
        <v>6575945</v>
      </c>
      <c r="J230" s="58">
        <v>6904743</v>
      </c>
      <c r="K230" s="59"/>
      <c r="L230" s="99"/>
    </row>
    <row r="231" spans="1:12" ht="15.75">
      <c r="A231" s="170"/>
      <c r="B231" s="168"/>
      <c r="C231" s="90" t="s">
        <v>232</v>
      </c>
      <c r="D231" s="90" t="s">
        <v>34</v>
      </c>
      <c r="E231" s="90"/>
      <c r="F231" s="90" t="s">
        <v>370</v>
      </c>
      <c r="G231" s="90" t="s">
        <v>292</v>
      </c>
      <c r="H231" s="62"/>
      <c r="I231" s="58"/>
      <c r="J231" s="58"/>
      <c r="K231" s="59"/>
    </row>
    <row r="232" spans="1:12" s="44" customFormat="1" ht="31.5">
      <c r="A232" s="39" t="s">
        <v>116</v>
      </c>
      <c r="B232" s="70" t="s">
        <v>324</v>
      </c>
      <c r="C232" s="70" t="s">
        <v>232</v>
      </c>
      <c r="D232" s="70" t="s">
        <v>30</v>
      </c>
      <c r="E232" s="70"/>
      <c r="F232" s="70" t="s">
        <v>238</v>
      </c>
      <c r="G232" s="70" t="s">
        <v>30</v>
      </c>
      <c r="H232" s="71">
        <f>H234</f>
        <v>0</v>
      </c>
      <c r="I232" s="71">
        <f t="shared" ref="I232:J232" si="9">I234</f>
        <v>0</v>
      </c>
      <c r="J232" s="71">
        <f t="shared" si="9"/>
        <v>0</v>
      </c>
      <c r="K232" s="71"/>
    </row>
    <row r="233" spans="1:12">
      <c r="A233" s="12" t="s">
        <v>22</v>
      </c>
      <c r="B233" s="78"/>
      <c r="C233" s="78"/>
      <c r="D233" s="78"/>
      <c r="E233" s="54"/>
      <c r="F233" s="78"/>
      <c r="G233" s="78"/>
      <c r="H233" s="79"/>
      <c r="I233" s="79"/>
      <c r="J233" s="79"/>
      <c r="K233" s="80"/>
    </row>
    <row r="234" spans="1:12" s="44" customFormat="1" ht="31.5">
      <c r="A234" s="41" t="s">
        <v>117</v>
      </c>
      <c r="B234" s="61" t="s">
        <v>327</v>
      </c>
      <c r="C234" s="61" t="s">
        <v>232</v>
      </c>
      <c r="D234" s="61" t="s">
        <v>30</v>
      </c>
      <c r="E234" s="61"/>
      <c r="F234" s="61" t="s">
        <v>258</v>
      </c>
      <c r="G234" s="61" t="s">
        <v>30</v>
      </c>
      <c r="H234" s="62"/>
      <c r="I234" s="58"/>
      <c r="J234" s="58"/>
      <c r="K234" s="59"/>
    </row>
    <row r="235" spans="1:12">
      <c r="A235" s="81" t="s">
        <v>22</v>
      </c>
      <c r="B235" s="82"/>
      <c r="C235" s="82"/>
      <c r="D235" s="82"/>
      <c r="E235" s="85"/>
      <c r="F235" s="82"/>
      <c r="G235" s="82"/>
      <c r="H235" s="83"/>
      <c r="I235" s="79"/>
      <c r="J235" s="79"/>
      <c r="K235" s="80"/>
    </row>
    <row r="236" spans="1:12" ht="15.75">
      <c r="A236" s="166" t="s">
        <v>107</v>
      </c>
      <c r="B236" s="61" t="s">
        <v>330</v>
      </c>
      <c r="C236" s="61" t="s">
        <v>232</v>
      </c>
      <c r="D236" s="61" t="s">
        <v>31</v>
      </c>
      <c r="E236" s="61"/>
      <c r="F236" s="61" t="s">
        <v>258</v>
      </c>
      <c r="G236" s="61" t="s">
        <v>295</v>
      </c>
      <c r="H236" s="62"/>
      <c r="I236" s="58"/>
      <c r="J236" s="58"/>
      <c r="K236" s="59"/>
    </row>
    <row r="237" spans="1:12" ht="15.75">
      <c r="A237" s="167"/>
      <c r="B237" s="90" t="s">
        <v>333</v>
      </c>
      <c r="C237" s="90" t="s">
        <v>232</v>
      </c>
      <c r="D237" s="90" t="s">
        <v>312</v>
      </c>
      <c r="E237" s="90"/>
      <c r="F237" s="90" t="s">
        <v>258</v>
      </c>
      <c r="G237" s="90" t="s">
        <v>295</v>
      </c>
      <c r="H237" s="62"/>
      <c r="I237" s="58"/>
      <c r="J237" s="58"/>
      <c r="K237" s="59"/>
    </row>
    <row r="238" spans="1:12" s="44" customFormat="1" ht="15.75">
      <c r="A238" s="35" t="s">
        <v>118</v>
      </c>
      <c r="B238" s="66" t="s">
        <v>222</v>
      </c>
      <c r="C238" s="66" t="s">
        <v>30</v>
      </c>
      <c r="D238" s="66" t="s">
        <v>30</v>
      </c>
      <c r="E238" s="66"/>
      <c r="F238" s="66" t="s">
        <v>237</v>
      </c>
      <c r="G238" s="66" t="s">
        <v>30</v>
      </c>
      <c r="H238" s="67">
        <f>H240</f>
        <v>-51012</v>
      </c>
      <c r="I238" s="67">
        <f t="shared" ref="I238:J238" si="10">I240</f>
        <v>0</v>
      </c>
      <c r="J238" s="67">
        <f t="shared" si="10"/>
        <v>0</v>
      </c>
      <c r="K238" s="67" t="s">
        <v>30</v>
      </c>
    </row>
    <row r="239" spans="1:12">
      <c r="A239" s="43" t="s">
        <v>22</v>
      </c>
      <c r="B239" s="54"/>
      <c r="C239" s="54"/>
      <c r="D239" s="54"/>
      <c r="E239" s="54"/>
      <c r="F239" s="54"/>
      <c r="G239" s="54"/>
      <c r="H239" s="55"/>
      <c r="I239" s="55"/>
      <c r="J239" s="55"/>
      <c r="K239" s="56"/>
    </row>
    <row r="240" spans="1:12" s="44" customFormat="1" ht="15.75">
      <c r="A240" s="39" t="s">
        <v>119</v>
      </c>
      <c r="B240" s="70" t="s">
        <v>223</v>
      </c>
      <c r="C240" s="70" t="s">
        <v>30</v>
      </c>
      <c r="D240" s="70" t="s">
        <v>30</v>
      </c>
      <c r="E240" s="70"/>
      <c r="F240" s="70" t="s">
        <v>237</v>
      </c>
      <c r="G240" s="70" t="s">
        <v>304</v>
      </c>
      <c r="H240" s="71">
        <f>H242</f>
        <v>-51012</v>
      </c>
      <c r="I240" s="71"/>
      <c r="J240" s="71"/>
      <c r="K240" s="71"/>
    </row>
    <row r="241" spans="1:12">
      <c r="A241" s="12" t="s">
        <v>54</v>
      </c>
      <c r="B241" s="78"/>
      <c r="C241" s="78"/>
      <c r="D241" s="78"/>
      <c r="E241" s="54"/>
      <c r="F241" s="78"/>
      <c r="G241" s="78"/>
      <c r="H241" s="79"/>
      <c r="I241" s="79"/>
      <c r="J241" s="79"/>
      <c r="K241" s="80"/>
    </row>
    <row r="242" spans="1:12" ht="15.75">
      <c r="A242" s="31" t="s">
        <v>120</v>
      </c>
      <c r="B242" s="57" t="s">
        <v>224</v>
      </c>
      <c r="C242" s="57" t="s">
        <v>30</v>
      </c>
      <c r="D242" s="57" t="s">
        <v>30</v>
      </c>
      <c r="E242" s="57"/>
      <c r="F242" s="57" t="s">
        <v>237</v>
      </c>
      <c r="G242" s="57" t="s">
        <v>304</v>
      </c>
      <c r="H242" s="58">
        <v>-51012</v>
      </c>
      <c r="I242" s="58"/>
      <c r="J242" s="58"/>
      <c r="K242" s="59" t="s">
        <v>30</v>
      </c>
    </row>
    <row r="243" spans="1:12" ht="15.75">
      <c r="A243" s="31" t="s">
        <v>121</v>
      </c>
      <c r="B243" s="57" t="s">
        <v>225</v>
      </c>
      <c r="C243" s="57" t="s">
        <v>30</v>
      </c>
      <c r="D243" s="57" t="s">
        <v>30</v>
      </c>
      <c r="E243" s="57"/>
      <c r="F243" s="57" t="s">
        <v>237</v>
      </c>
      <c r="G243" s="57" t="s">
        <v>304</v>
      </c>
      <c r="H243" s="58"/>
      <c r="I243" s="58"/>
      <c r="J243" s="58"/>
      <c r="K243" s="59" t="s">
        <v>30</v>
      </c>
    </row>
    <row r="244" spans="1:12" ht="15.75">
      <c r="A244" s="31" t="s">
        <v>122</v>
      </c>
      <c r="B244" s="57" t="s">
        <v>226</v>
      </c>
      <c r="C244" s="57" t="s">
        <v>30</v>
      </c>
      <c r="D244" s="57" t="s">
        <v>30</v>
      </c>
      <c r="E244" s="57"/>
      <c r="F244" s="57" t="s">
        <v>237</v>
      </c>
      <c r="G244" s="57" t="s">
        <v>304</v>
      </c>
      <c r="H244" s="58"/>
      <c r="I244" s="58"/>
      <c r="J244" s="58"/>
      <c r="K244" s="59" t="s">
        <v>30</v>
      </c>
    </row>
    <row r="245" spans="1:12" s="44" customFormat="1" ht="15.75">
      <c r="A245" s="35" t="s">
        <v>123</v>
      </c>
      <c r="B245" s="66" t="s">
        <v>227</v>
      </c>
      <c r="C245" s="66" t="s">
        <v>30</v>
      </c>
      <c r="D245" s="66" t="s">
        <v>30</v>
      </c>
      <c r="E245" s="66"/>
      <c r="F245" s="66" t="s">
        <v>30</v>
      </c>
      <c r="G245" s="66" t="s">
        <v>30</v>
      </c>
      <c r="H245" s="67">
        <f>SUM(H247:H250)</f>
        <v>55516.87</v>
      </c>
      <c r="I245" s="67">
        <f t="shared" ref="I245:J245" si="11">SUM(I247:I250)</f>
        <v>0</v>
      </c>
      <c r="J245" s="67">
        <f t="shared" si="11"/>
        <v>0</v>
      </c>
      <c r="K245" s="67" t="s">
        <v>30</v>
      </c>
    </row>
    <row r="246" spans="1:12">
      <c r="A246" s="12" t="s">
        <v>54</v>
      </c>
      <c r="B246" s="78"/>
      <c r="C246" s="78"/>
      <c r="D246" s="78"/>
      <c r="E246" s="54"/>
      <c r="F246" s="78"/>
      <c r="G246" s="78"/>
      <c r="H246" s="79"/>
      <c r="I246" s="79"/>
      <c r="J246" s="79"/>
      <c r="K246" s="80"/>
    </row>
    <row r="247" spans="1:12" ht="15.75">
      <c r="A247" s="23" t="s">
        <v>124</v>
      </c>
      <c r="B247" s="57" t="s">
        <v>228</v>
      </c>
      <c r="C247" s="57" t="s">
        <v>30</v>
      </c>
      <c r="D247" s="57" t="s">
        <v>31</v>
      </c>
      <c r="E247" s="57"/>
      <c r="F247" s="57" t="s">
        <v>259</v>
      </c>
      <c r="G247" s="57" t="s">
        <v>259</v>
      </c>
      <c r="H247" s="58">
        <v>47800</v>
      </c>
      <c r="I247" s="58"/>
      <c r="J247" s="58"/>
      <c r="K247" s="59" t="s">
        <v>30</v>
      </c>
    </row>
    <row r="248" spans="1:12" ht="15.75">
      <c r="A248" s="23" t="s">
        <v>24</v>
      </c>
      <c r="B248" s="57" t="s">
        <v>229</v>
      </c>
      <c r="C248" s="57" t="s">
        <v>30</v>
      </c>
      <c r="D248" s="57" t="s">
        <v>32</v>
      </c>
      <c r="E248" s="57"/>
      <c r="F248" s="57" t="s">
        <v>259</v>
      </c>
      <c r="G248" s="57" t="s">
        <v>259</v>
      </c>
      <c r="H248" s="58">
        <v>7716.87</v>
      </c>
      <c r="I248" s="58"/>
      <c r="J248" s="58"/>
      <c r="K248" s="59" t="s">
        <v>30</v>
      </c>
    </row>
    <row r="249" spans="1:12" ht="15.75">
      <c r="A249" s="171" t="s">
        <v>125</v>
      </c>
      <c r="B249" s="57" t="s">
        <v>230</v>
      </c>
      <c r="C249" s="57" t="s">
        <v>30</v>
      </c>
      <c r="D249" s="57" t="s">
        <v>33</v>
      </c>
      <c r="E249" s="57"/>
      <c r="F249" s="57" t="s">
        <v>259</v>
      </c>
      <c r="G249" s="57" t="s">
        <v>259</v>
      </c>
      <c r="H249" s="58"/>
      <c r="I249" s="58"/>
      <c r="J249" s="58"/>
      <c r="K249" s="59" t="s">
        <v>30</v>
      </c>
    </row>
    <row r="250" spans="1:12" ht="15.75">
      <c r="A250" s="172"/>
      <c r="B250" s="57" t="s">
        <v>231</v>
      </c>
      <c r="C250" s="57" t="s">
        <v>30</v>
      </c>
      <c r="D250" s="57" t="s">
        <v>34</v>
      </c>
      <c r="E250" s="57"/>
      <c r="F250" s="57" t="s">
        <v>259</v>
      </c>
      <c r="G250" s="57" t="s">
        <v>259</v>
      </c>
      <c r="H250" s="58"/>
      <c r="I250" s="58"/>
      <c r="J250" s="58"/>
      <c r="K250" s="59" t="s">
        <v>30</v>
      </c>
      <c r="L250" s="99"/>
    </row>
    <row r="252" spans="1:12">
      <c r="H252" s="89"/>
      <c r="I252" s="89"/>
      <c r="J252" s="89"/>
    </row>
    <row r="253" spans="1:12">
      <c r="H253" s="89"/>
      <c r="I253" s="89"/>
      <c r="J253" s="89"/>
    </row>
    <row r="254" spans="1:12">
      <c r="H254" s="89"/>
      <c r="I254" s="89"/>
      <c r="J254" s="89"/>
    </row>
    <row r="255" spans="1:12">
      <c r="H255" s="89"/>
      <c r="I255" s="89"/>
      <c r="J255" s="89"/>
    </row>
    <row r="256" spans="1:12">
      <c r="H256" s="89"/>
      <c r="I256" s="89"/>
      <c r="J256" s="89"/>
    </row>
    <row r="257" spans="8:10">
      <c r="H257" s="89"/>
      <c r="I257" s="89"/>
      <c r="J257" s="89"/>
    </row>
    <row r="258" spans="8:10">
      <c r="H258" s="89"/>
      <c r="I258" s="89"/>
      <c r="J258" s="89"/>
    </row>
    <row r="259" spans="8:10">
      <c r="H259" s="89"/>
      <c r="I259" s="89"/>
      <c r="J259" s="89"/>
    </row>
    <row r="260" spans="8:10">
      <c r="H260" s="89"/>
      <c r="I260" s="89"/>
      <c r="J260" s="89"/>
    </row>
    <row r="261" spans="8:10">
      <c r="H261" s="89"/>
      <c r="I261" s="89"/>
      <c r="J261" s="89"/>
    </row>
  </sheetData>
  <autoFilter ref="A90:K250"/>
  <mergeCells count="88">
    <mergeCell ref="A107:A108"/>
    <mergeCell ref="A10:K10"/>
    <mergeCell ref="C22:G22"/>
    <mergeCell ref="H22:K22"/>
    <mergeCell ref="A22:A23"/>
    <mergeCell ref="B22:B23"/>
    <mergeCell ref="H1:K1"/>
    <mergeCell ref="H2:K2"/>
    <mergeCell ref="H3:K3"/>
    <mergeCell ref="A20:K20"/>
    <mergeCell ref="K12:K13"/>
    <mergeCell ref="A131:A132"/>
    <mergeCell ref="J12:J13"/>
    <mergeCell ref="K15:K16"/>
    <mergeCell ref="K17:K18"/>
    <mergeCell ref="J15:J16"/>
    <mergeCell ref="J17:J18"/>
    <mergeCell ref="A111:A112"/>
    <mergeCell ref="A114:A115"/>
    <mergeCell ref="A116:A117"/>
    <mergeCell ref="A121:A122"/>
    <mergeCell ref="A123:A124"/>
    <mergeCell ref="A109:A110"/>
    <mergeCell ref="A96:A98"/>
    <mergeCell ref="A101:A102"/>
    <mergeCell ref="A105:A106"/>
    <mergeCell ref="B116:B117"/>
    <mergeCell ref="B204:B207"/>
    <mergeCell ref="A133:A134"/>
    <mergeCell ref="A143:A144"/>
    <mergeCell ref="A208:A209"/>
    <mergeCell ref="A210:A211"/>
    <mergeCell ref="A141:A142"/>
    <mergeCell ref="A152:A153"/>
    <mergeCell ref="A156:A157"/>
    <mergeCell ref="A176:A177"/>
    <mergeCell ref="A178:A179"/>
    <mergeCell ref="A188:A189"/>
    <mergeCell ref="A193:A195"/>
    <mergeCell ref="A196:A198"/>
    <mergeCell ref="A199:A201"/>
    <mergeCell ref="A202:A203"/>
    <mergeCell ref="B152:B153"/>
    <mergeCell ref="B193:B195"/>
    <mergeCell ref="B196:B198"/>
    <mergeCell ref="B199:B201"/>
    <mergeCell ref="B202:B203"/>
    <mergeCell ref="B188:B189"/>
    <mergeCell ref="A249:A250"/>
    <mergeCell ref="B96:B98"/>
    <mergeCell ref="B101:B102"/>
    <mergeCell ref="B105:B106"/>
    <mergeCell ref="B107:B108"/>
    <mergeCell ref="B109:B110"/>
    <mergeCell ref="B111:B112"/>
    <mergeCell ref="B114:B115"/>
    <mergeCell ref="A216:A218"/>
    <mergeCell ref="A219:A221"/>
    <mergeCell ref="A222:A224"/>
    <mergeCell ref="A225:A226"/>
    <mergeCell ref="A204:A207"/>
    <mergeCell ref="B121:B122"/>
    <mergeCell ref="B123:B124"/>
    <mergeCell ref="B131:B132"/>
    <mergeCell ref="A236:A237"/>
    <mergeCell ref="B222:B224"/>
    <mergeCell ref="B225:B226"/>
    <mergeCell ref="B208:B209"/>
    <mergeCell ref="B210:B211"/>
    <mergeCell ref="B212:B213"/>
    <mergeCell ref="B214:B215"/>
    <mergeCell ref="B216:B218"/>
    <mergeCell ref="B219:B221"/>
    <mergeCell ref="A212:A213"/>
    <mergeCell ref="A229:A231"/>
    <mergeCell ref="B229:B231"/>
    <mergeCell ref="A214:A215"/>
    <mergeCell ref="A190:A192"/>
    <mergeCell ref="B190:B192"/>
    <mergeCell ref="B186:B187"/>
    <mergeCell ref="B133:B134"/>
    <mergeCell ref="A184:A185"/>
    <mergeCell ref="B184:B185"/>
    <mergeCell ref="B176:B177"/>
    <mergeCell ref="B178:B179"/>
    <mergeCell ref="A186:A187"/>
    <mergeCell ref="B143:B144"/>
    <mergeCell ref="B156:B157"/>
  </mergeCells>
  <printOptions horizontalCentered="1"/>
  <pageMargins left="0.39370078740157483" right="0.39370078740157483" top="0.78740157480314965" bottom="0.39370078740157483" header="0" footer="0.19685039370078741"/>
  <pageSetup paperSize="9" scale="68" fitToHeight="0" orientation="landscape" blackAndWhite="1" r:id="rId1"/>
  <headerFooter>
    <oddFooter>&amp;C&amp;P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BreakPreview" topLeftCell="A16" zoomScale="70" zoomScaleNormal="70" zoomScaleSheetLayoutView="70" workbookViewId="0">
      <selection activeCell="E65" sqref="E65"/>
    </sheetView>
  </sheetViews>
  <sheetFormatPr defaultRowHeight="14.25"/>
  <cols>
    <col min="1" max="1" width="6.375" style="120" bestFit="1" customWidth="1"/>
    <col min="2" max="2" width="85.5" style="120" customWidth="1"/>
    <col min="3" max="4" width="9" style="120"/>
    <col min="5" max="5" width="15.375" style="120" customWidth="1"/>
    <col min="6" max="8" width="15.25" style="120" bestFit="1" customWidth="1"/>
    <col min="9" max="9" width="14.75" style="120" customWidth="1"/>
    <col min="10" max="10" width="9" style="120"/>
    <col min="11" max="11" width="12.375" style="120" bestFit="1" customWidth="1"/>
    <col min="12" max="12" width="14.75" style="120" customWidth="1"/>
    <col min="13" max="13" width="12.125" style="120" bestFit="1" customWidth="1"/>
    <col min="14" max="14" width="12.375" style="120" bestFit="1" customWidth="1"/>
    <col min="15" max="15" width="15.125" style="120" customWidth="1"/>
    <col min="16" max="16" width="16.5" style="120" customWidth="1"/>
    <col min="17" max="17" width="9" style="120"/>
    <col min="18" max="18" width="12.375" style="120" bestFit="1" customWidth="1"/>
    <col min="19" max="16384" width="9" style="120"/>
  </cols>
  <sheetData>
    <row r="1" spans="1:18" ht="18">
      <c r="A1" s="193" t="s">
        <v>305</v>
      </c>
      <c r="B1" s="193"/>
      <c r="C1" s="193"/>
      <c r="D1" s="193"/>
      <c r="E1" s="193"/>
      <c r="F1" s="193"/>
      <c r="G1" s="193"/>
      <c r="H1" s="193"/>
      <c r="I1" s="193"/>
    </row>
    <row r="2" spans="1:18">
      <c r="A2" s="121"/>
      <c r="B2" s="121"/>
      <c r="C2" s="121"/>
      <c r="D2" s="121"/>
      <c r="E2" s="121"/>
      <c r="F2" s="121"/>
      <c r="G2" s="121"/>
      <c r="H2" s="121"/>
      <c r="I2" s="121"/>
    </row>
    <row r="3" spans="1:18" ht="15">
      <c r="A3" s="192" t="s">
        <v>306</v>
      </c>
      <c r="B3" s="194" t="s">
        <v>0</v>
      </c>
      <c r="C3" s="192" t="s">
        <v>307</v>
      </c>
      <c r="D3" s="192" t="s">
        <v>308</v>
      </c>
      <c r="E3" s="192" t="s">
        <v>309</v>
      </c>
      <c r="F3" s="194" t="s">
        <v>3</v>
      </c>
      <c r="G3" s="194"/>
      <c r="H3" s="194"/>
      <c r="I3" s="194"/>
    </row>
    <row r="4" spans="1:18">
      <c r="A4" s="192"/>
      <c r="B4" s="194"/>
      <c r="C4" s="192"/>
      <c r="D4" s="192"/>
      <c r="E4" s="192"/>
      <c r="F4" s="195" t="s">
        <v>365</v>
      </c>
      <c r="G4" s="195" t="s">
        <v>366</v>
      </c>
      <c r="H4" s="195" t="s">
        <v>389</v>
      </c>
      <c r="I4" s="192" t="s">
        <v>8</v>
      </c>
    </row>
    <row r="5" spans="1:18" ht="51.75" customHeight="1">
      <c r="A5" s="192"/>
      <c r="B5" s="194"/>
      <c r="C5" s="192"/>
      <c r="D5" s="192"/>
      <c r="E5" s="192"/>
      <c r="F5" s="196"/>
      <c r="G5" s="196"/>
      <c r="H5" s="196"/>
      <c r="I5" s="192"/>
    </row>
    <row r="6" spans="1:18" s="123" customFormat="1" ht="11.25">
      <c r="A6" s="122" t="s">
        <v>310</v>
      </c>
      <c r="B6" s="122" t="s">
        <v>31</v>
      </c>
      <c r="C6" s="122" t="s">
        <v>32</v>
      </c>
      <c r="D6" s="122" t="s">
        <v>33</v>
      </c>
      <c r="E6" s="122" t="s">
        <v>311</v>
      </c>
      <c r="F6" s="122" t="s">
        <v>34</v>
      </c>
      <c r="G6" s="122" t="s">
        <v>312</v>
      </c>
      <c r="H6" s="122" t="s">
        <v>313</v>
      </c>
      <c r="I6" s="122" t="s">
        <v>314</v>
      </c>
    </row>
    <row r="7" spans="1:18" ht="15">
      <c r="A7" s="124">
        <v>1</v>
      </c>
      <c r="B7" s="125" t="s">
        <v>315</v>
      </c>
      <c r="C7" s="126" t="s">
        <v>196</v>
      </c>
      <c r="D7" s="126" t="s">
        <v>30</v>
      </c>
      <c r="E7" s="126" t="s">
        <v>30</v>
      </c>
      <c r="F7" s="127">
        <f>F9+F10+F11+F15</f>
        <v>27229026.029999997</v>
      </c>
      <c r="G7" s="127">
        <f>G9+G10+G11+G15</f>
        <v>19916085.140000001</v>
      </c>
      <c r="H7" s="127">
        <f>H9+H10+H11+H15</f>
        <v>15898777.470000001</v>
      </c>
      <c r="I7" s="127">
        <f>I9+I10+I11+I15</f>
        <v>0</v>
      </c>
      <c r="K7" s="128"/>
      <c r="L7" s="128"/>
      <c r="M7" s="128"/>
    </row>
    <row r="8" spans="1:18" s="133" customFormat="1" ht="12.75">
      <c r="A8" s="129"/>
      <c r="B8" s="130" t="s">
        <v>22</v>
      </c>
      <c r="C8" s="131"/>
      <c r="D8" s="131"/>
      <c r="E8" s="131"/>
      <c r="F8" s="132"/>
      <c r="G8" s="132"/>
      <c r="H8" s="132"/>
      <c r="I8" s="132"/>
      <c r="K8" s="134"/>
      <c r="L8" s="134"/>
      <c r="M8" s="134"/>
    </row>
    <row r="9" spans="1:18" ht="135.75" customHeight="1">
      <c r="A9" s="124" t="s">
        <v>316</v>
      </c>
      <c r="B9" s="135" t="s">
        <v>317</v>
      </c>
      <c r="C9" s="124" t="s">
        <v>197</v>
      </c>
      <c r="D9" s="124" t="s">
        <v>30</v>
      </c>
      <c r="E9" s="124" t="s">
        <v>30</v>
      </c>
      <c r="F9" s="127"/>
      <c r="G9" s="127"/>
      <c r="H9" s="127"/>
      <c r="I9" s="127"/>
    </row>
    <row r="10" spans="1:18" ht="45">
      <c r="A10" s="124" t="s">
        <v>318</v>
      </c>
      <c r="B10" s="135" t="s">
        <v>319</v>
      </c>
      <c r="C10" s="124" t="s">
        <v>201</v>
      </c>
      <c r="D10" s="124" t="s">
        <v>30</v>
      </c>
      <c r="E10" s="124" t="s">
        <v>30</v>
      </c>
      <c r="F10" s="127"/>
      <c r="G10" s="127"/>
      <c r="H10" s="127"/>
      <c r="I10" s="127"/>
    </row>
    <row r="11" spans="1:18" ht="30">
      <c r="A11" s="124" t="s">
        <v>320</v>
      </c>
      <c r="B11" s="135" t="s">
        <v>321</v>
      </c>
      <c r="C11" s="124" t="s">
        <v>219</v>
      </c>
      <c r="D11" s="124" t="s">
        <v>30</v>
      </c>
      <c r="E11" s="124" t="s">
        <v>30</v>
      </c>
      <c r="F11" s="136"/>
      <c r="G11" s="127">
        <v>9988608</v>
      </c>
      <c r="H11" s="127"/>
      <c r="I11" s="127"/>
      <c r="L11" s="137"/>
      <c r="O11" s="138"/>
      <c r="P11" s="138"/>
      <c r="Q11" s="137"/>
      <c r="R11" s="137"/>
    </row>
    <row r="12" spans="1:18" s="133" customFormat="1">
      <c r="A12" s="129"/>
      <c r="B12" s="139" t="s">
        <v>22</v>
      </c>
      <c r="C12" s="131"/>
      <c r="D12" s="131"/>
      <c r="E12" s="131"/>
      <c r="F12" s="132"/>
      <c r="G12" s="132"/>
      <c r="H12" s="132"/>
      <c r="I12" s="132"/>
      <c r="K12" s="140"/>
      <c r="L12" s="128"/>
      <c r="N12" s="141"/>
      <c r="O12" s="128"/>
      <c r="P12" s="128"/>
      <c r="R12" s="128"/>
    </row>
    <row r="13" spans="1:18" ht="15">
      <c r="A13" s="124"/>
      <c r="B13" s="135" t="s">
        <v>371</v>
      </c>
      <c r="C13" s="124" t="s">
        <v>220</v>
      </c>
      <c r="D13" s="124" t="s">
        <v>30</v>
      </c>
      <c r="E13" s="124" t="s">
        <v>30</v>
      </c>
      <c r="F13" s="136"/>
      <c r="G13" s="127">
        <v>9988608</v>
      </c>
      <c r="H13" s="127"/>
      <c r="I13" s="127"/>
      <c r="L13" s="137"/>
      <c r="O13" s="138"/>
      <c r="P13" s="138"/>
      <c r="Q13" s="137"/>
      <c r="R13" s="137"/>
    </row>
    <row r="14" spans="1:18" ht="15">
      <c r="A14" s="124"/>
      <c r="B14" s="135" t="s">
        <v>372</v>
      </c>
      <c r="C14" s="124" t="s">
        <v>221</v>
      </c>
      <c r="D14" s="124" t="s">
        <v>30</v>
      </c>
      <c r="E14" s="124" t="s">
        <v>30</v>
      </c>
      <c r="F14" s="136"/>
      <c r="G14" s="127"/>
      <c r="H14" s="127"/>
      <c r="I14" s="127"/>
      <c r="L14" s="137"/>
      <c r="O14" s="138"/>
      <c r="P14" s="138"/>
      <c r="Q14" s="137"/>
      <c r="R14" s="137"/>
    </row>
    <row r="15" spans="1:18" ht="45">
      <c r="A15" s="124" t="s">
        <v>322</v>
      </c>
      <c r="B15" s="135" t="s">
        <v>323</v>
      </c>
      <c r="C15" s="124" t="s">
        <v>324</v>
      </c>
      <c r="D15" s="124" t="s">
        <v>30</v>
      </c>
      <c r="E15" s="124" t="s">
        <v>30</v>
      </c>
      <c r="F15" s="127">
        <f>F17+F21+F31</f>
        <v>27229026.029999997</v>
      </c>
      <c r="G15" s="127">
        <f>G17+G21+G31</f>
        <v>9927477.1400000006</v>
      </c>
      <c r="H15" s="127">
        <f>H17+H21+H31</f>
        <v>15898777.470000001</v>
      </c>
      <c r="I15" s="127"/>
      <c r="K15" s="142"/>
      <c r="L15" s="128"/>
      <c r="N15" s="143"/>
      <c r="O15" s="128"/>
      <c r="P15" s="128"/>
      <c r="R15" s="128"/>
    </row>
    <row r="16" spans="1:18" s="133" customFormat="1">
      <c r="A16" s="129"/>
      <c r="B16" s="144" t="s">
        <v>22</v>
      </c>
      <c r="C16" s="131"/>
      <c r="D16" s="131"/>
      <c r="E16" s="131"/>
      <c r="F16" s="132"/>
      <c r="G16" s="132"/>
      <c r="H16" s="132"/>
      <c r="I16" s="132"/>
      <c r="K16" s="140"/>
      <c r="L16" s="128"/>
      <c r="N16" s="141"/>
      <c r="O16" s="128"/>
      <c r="P16" s="128"/>
      <c r="R16" s="128"/>
    </row>
    <row r="17" spans="1:18" ht="30">
      <c r="A17" s="124" t="s">
        <v>325</v>
      </c>
      <c r="B17" s="145" t="s">
        <v>326</v>
      </c>
      <c r="C17" s="146" t="s">
        <v>327</v>
      </c>
      <c r="D17" s="146" t="s">
        <v>30</v>
      </c>
      <c r="E17" s="146" t="s">
        <v>30</v>
      </c>
      <c r="F17" s="147">
        <f>SUM(F19:F20)</f>
        <v>16281390.630000001</v>
      </c>
      <c r="G17" s="147">
        <f t="shared" ref="G17:H17" si="0">SUM(G19:G20)</f>
        <v>7740456.8799999999</v>
      </c>
      <c r="H17" s="147">
        <f t="shared" si="0"/>
        <v>13711727.210000001</v>
      </c>
      <c r="I17" s="147">
        <f t="shared" ref="I17" si="1">I19+I20</f>
        <v>0</v>
      </c>
      <c r="K17" s="142"/>
      <c r="L17" s="128"/>
      <c r="N17" s="143"/>
      <c r="O17" s="128"/>
      <c r="P17" s="128"/>
      <c r="R17" s="128"/>
    </row>
    <row r="18" spans="1:18" s="133" customFormat="1">
      <c r="A18" s="129"/>
      <c r="B18" s="139" t="s">
        <v>22</v>
      </c>
      <c r="C18" s="131"/>
      <c r="D18" s="131"/>
      <c r="E18" s="131"/>
      <c r="F18" s="132"/>
      <c r="G18" s="132"/>
      <c r="H18" s="132"/>
      <c r="I18" s="132"/>
      <c r="K18" s="140"/>
      <c r="L18" s="128"/>
      <c r="N18" s="141"/>
      <c r="O18" s="128"/>
      <c r="P18" s="128"/>
      <c r="R18" s="128"/>
    </row>
    <row r="19" spans="1:18" ht="15">
      <c r="A19" s="124" t="s">
        <v>328</v>
      </c>
      <c r="B19" s="148" t="s">
        <v>329</v>
      </c>
      <c r="C19" s="124" t="s">
        <v>330</v>
      </c>
      <c r="D19" s="124" t="s">
        <v>30</v>
      </c>
      <c r="E19" s="124" t="s">
        <v>30</v>
      </c>
      <c r="F19" s="136">
        <v>16281390.630000001</v>
      </c>
      <c r="G19" s="127">
        <v>7740456.8799999999</v>
      </c>
      <c r="H19" s="127">
        <v>13711727.210000001</v>
      </c>
      <c r="I19" s="127"/>
      <c r="K19" s="149"/>
      <c r="L19" s="149"/>
      <c r="M19" s="149"/>
      <c r="N19" s="143"/>
      <c r="O19" s="128"/>
      <c r="P19" s="128"/>
      <c r="R19" s="128"/>
    </row>
    <row r="20" spans="1:18" ht="15">
      <c r="A20" s="124" t="s">
        <v>331</v>
      </c>
      <c r="B20" s="148" t="s">
        <v>332</v>
      </c>
      <c r="C20" s="124" t="s">
        <v>333</v>
      </c>
      <c r="D20" s="124" t="s">
        <v>30</v>
      </c>
      <c r="E20" s="124" t="s">
        <v>30</v>
      </c>
      <c r="F20" s="127"/>
      <c r="G20" s="127"/>
      <c r="H20" s="127"/>
      <c r="I20" s="127"/>
      <c r="K20" s="142"/>
      <c r="L20" s="128"/>
      <c r="N20" s="143"/>
      <c r="O20" s="128"/>
      <c r="P20" s="128"/>
    </row>
    <row r="21" spans="1:18" ht="30">
      <c r="A21" s="124" t="s">
        <v>334</v>
      </c>
      <c r="B21" s="145" t="s">
        <v>335</v>
      </c>
      <c r="C21" s="146" t="s">
        <v>336</v>
      </c>
      <c r="D21" s="146" t="s">
        <v>30</v>
      </c>
      <c r="E21" s="146" t="s">
        <v>30</v>
      </c>
      <c r="F21" s="147">
        <f>F23+F29</f>
        <v>7304306.7699999996</v>
      </c>
      <c r="G21" s="147">
        <f>G23+G29</f>
        <v>0</v>
      </c>
      <c r="H21" s="147">
        <f>H23+H29</f>
        <v>0</v>
      </c>
      <c r="I21" s="147">
        <f>I23+I29</f>
        <v>0</v>
      </c>
      <c r="K21" s="142"/>
      <c r="L21" s="128"/>
      <c r="N21" s="143"/>
      <c r="O21" s="128"/>
      <c r="P21" s="128"/>
    </row>
    <row r="22" spans="1:18" s="133" customFormat="1">
      <c r="A22" s="129"/>
      <c r="B22" s="139" t="s">
        <v>22</v>
      </c>
      <c r="C22" s="131"/>
      <c r="D22" s="131"/>
      <c r="E22" s="131"/>
      <c r="F22" s="132"/>
      <c r="G22" s="132"/>
      <c r="H22" s="132"/>
      <c r="I22" s="132"/>
      <c r="K22" s="140"/>
      <c r="L22" s="128"/>
      <c r="N22" s="141"/>
      <c r="O22" s="128"/>
      <c r="P22" s="128"/>
    </row>
    <row r="23" spans="1:18" ht="15">
      <c r="A23" s="124" t="s">
        <v>337</v>
      </c>
      <c r="B23" s="148" t="s">
        <v>329</v>
      </c>
      <c r="C23" s="124" t="s">
        <v>338</v>
      </c>
      <c r="D23" s="124" t="s">
        <v>30</v>
      </c>
      <c r="E23" s="124" t="s">
        <v>30</v>
      </c>
      <c r="F23" s="127">
        <f>F27+F28</f>
        <v>7304306.7699999996</v>
      </c>
      <c r="G23" s="127"/>
      <c r="H23" s="127"/>
      <c r="I23" s="127"/>
      <c r="K23" s="142"/>
      <c r="L23" s="128"/>
      <c r="N23" s="143"/>
      <c r="O23" s="128"/>
      <c r="P23" s="128"/>
    </row>
    <row r="24" spans="1:18" ht="15" hidden="1">
      <c r="A24" s="124"/>
      <c r="B24" s="150"/>
      <c r="C24" s="124" t="s">
        <v>385</v>
      </c>
      <c r="D24" s="124" t="s">
        <v>30</v>
      </c>
      <c r="E24" s="124"/>
      <c r="F24" s="136"/>
      <c r="G24" s="127"/>
      <c r="H24" s="127"/>
      <c r="I24" s="127"/>
      <c r="K24" s="142"/>
      <c r="L24" s="128"/>
      <c r="N24" s="143"/>
      <c r="O24" s="128"/>
      <c r="P24" s="128"/>
    </row>
    <row r="25" spans="1:18" ht="15" hidden="1">
      <c r="A25" s="124"/>
      <c r="B25" s="150"/>
      <c r="C25" s="124" t="s">
        <v>373</v>
      </c>
      <c r="D25" s="124" t="s">
        <v>30</v>
      </c>
      <c r="E25" s="124"/>
      <c r="F25" s="136"/>
      <c r="G25" s="127"/>
      <c r="H25" s="127"/>
      <c r="I25" s="127"/>
      <c r="K25" s="142"/>
      <c r="L25" s="128"/>
      <c r="N25" s="143"/>
      <c r="O25" s="128"/>
      <c r="P25" s="128"/>
    </row>
    <row r="26" spans="1:18" ht="15" hidden="1">
      <c r="A26" s="124"/>
      <c r="B26" s="150"/>
      <c r="C26" s="124" t="s">
        <v>388</v>
      </c>
      <c r="D26" s="124" t="s">
        <v>30</v>
      </c>
      <c r="E26" s="124"/>
      <c r="F26" s="136"/>
      <c r="G26" s="127"/>
      <c r="H26" s="127"/>
      <c r="I26" s="127"/>
      <c r="K26" s="142"/>
      <c r="L26" s="128"/>
      <c r="N26" s="143"/>
      <c r="O26" s="128"/>
      <c r="P26" s="128"/>
    </row>
    <row r="27" spans="1:18" ht="15">
      <c r="A27" s="124" t="s">
        <v>337</v>
      </c>
      <c r="B27" s="148"/>
      <c r="C27" s="124" t="s">
        <v>385</v>
      </c>
      <c r="D27" s="124" t="s">
        <v>30</v>
      </c>
      <c r="E27" s="124" t="s">
        <v>394</v>
      </c>
      <c r="F27" s="127">
        <v>137600</v>
      </c>
      <c r="G27" s="127"/>
      <c r="H27" s="127"/>
      <c r="I27" s="127"/>
      <c r="K27" s="142"/>
      <c r="L27" s="128"/>
      <c r="N27" s="143"/>
      <c r="O27" s="128"/>
      <c r="P27" s="128"/>
    </row>
    <row r="28" spans="1:18" ht="15">
      <c r="A28" s="124" t="s">
        <v>339</v>
      </c>
      <c r="B28" s="148"/>
      <c r="C28" s="124" t="s">
        <v>385</v>
      </c>
      <c r="D28" s="124" t="s">
        <v>30</v>
      </c>
      <c r="E28" s="124"/>
      <c r="F28" s="127">
        <v>7166706.7699999996</v>
      </c>
      <c r="G28" s="127"/>
      <c r="H28" s="127"/>
      <c r="I28" s="127"/>
      <c r="K28" s="142"/>
      <c r="L28" s="128"/>
      <c r="N28" s="143"/>
      <c r="O28" s="128"/>
      <c r="P28" s="128"/>
    </row>
    <row r="29" spans="1:18" ht="15">
      <c r="A29" s="124" t="s">
        <v>339</v>
      </c>
      <c r="B29" s="148" t="s">
        <v>332</v>
      </c>
      <c r="C29" s="124" t="s">
        <v>340</v>
      </c>
      <c r="D29" s="124" t="s">
        <v>30</v>
      </c>
      <c r="E29" s="124" t="s">
        <v>30</v>
      </c>
      <c r="F29" s="127"/>
      <c r="G29" s="127"/>
      <c r="H29" s="127"/>
      <c r="I29" s="127"/>
      <c r="K29" s="142"/>
      <c r="L29" s="128"/>
      <c r="N29" s="143"/>
      <c r="O29" s="128"/>
      <c r="P29" s="128"/>
    </row>
    <row r="30" spans="1:18" ht="15">
      <c r="A30" s="124" t="s">
        <v>341</v>
      </c>
      <c r="B30" s="151" t="s">
        <v>342</v>
      </c>
      <c r="C30" s="124" t="s">
        <v>343</v>
      </c>
      <c r="D30" s="124" t="s">
        <v>30</v>
      </c>
      <c r="E30" s="124" t="s">
        <v>30</v>
      </c>
      <c r="F30" s="127"/>
      <c r="G30" s="127"/>
      <c r="H30" s="127"/>
      <c r="I30" s="127"/>
      <c r="K30" s="142"/>
      <c r="L30" s="128"/>
      <c r="N30" s="143"/>
      <c r="O30" s="128"/>
      <c r="P30" s="128"/>
    </row>
    <row r="31" spans="1:18" ht="15">
      <c r="A31" s="124" t="s">
        <v>344</v>
      </c>
      <c r="B31" s="145" t="s">
        <v>345</v>
      </c>
      <c r="C31" s="146" t="s">
        <v>346</v>
      </c>
      <c r="D31" s="146" t="s">
        <v>30</v>
      </c>
      <c r="E31" s="146" t="s">
        <v>30</v>
      </c>
      <c r="F31" s="147">
        <f>F33+F34</f>
        <v>3643328.63</v>
      </c>
      <c r="G31" s="147">
        <f t="shared" ref="G31:I31" si="2">G33+G34</f>
        <v>2187020.2599999998</v>
      </c>
      <c r="H31" s="147">
        <f t="shared" si="2"/>
        <v>2187050.2599999998</v>
      </c>
      <c r="I31" s="147">
        <f t="shared" si="2"/>
        <v>0</v>
      </c>
      <c r="K31" s="142"/>
      <c r="L31" s="128"/>
      <c r="N31" s="143"/>
      <c r="O31" s="128"/>
      <c r="P31" s="128"/>
    </row>
    <row r="32" spans="1:18" s="133" customFormat="1">
      <c r="A32" s="129"/>
      <c r="B32" s="139" t="s">
        <v>22</v>
      </c>
      <c r="C32" s="131"/>
      <c r="D32" s="131"/>
      <c r="E32" s="131"/>
      <c r="F32" s="132"/>
      <c r="G32" s="132"/>
      <c r="H32" s="132"/>
      <c r="I32" s="132"/>
      <c r="K32" s="140"/>
      <c r="L32" s="128"/>
      <c r="N32" s="141"/>
      <c r="O32" s="128"/>
      <c r="P32" s="128"/>
    </row>
    <row r="33" spans="1:16" ht="15">
      <c r="A33" s="124" t="s">
        <v>347</v>
      </c>
      <c r="B33" s="148" t="s">
        <v>329</v>
      </c>
      <c r="C33" s="124" t="s">
        <v>348</v>
      </c>
      <c r="D33" s="124" t="s">
        <v>30</v>
      </c>
      <c r="E33" s="124" t="s">
        <v>30</v>
      </c>
      <c r="F33" s="127">
        <v>3643328.63</v>
      </c>
      <c r="G33" s="127">
        <v>2187020.2599999998</v>
      </c>
      <c r="H33" s="127">
        <v>2187050.2599999998</v>
      </c>
      <c r="I33" s="127"/>
      <c r="K33" s="149"/>
      <c r="L33" s="149"/>
      <c r="M33" s="149"/>
      <c r="N33" s="143"/>
      <c r="O33" s="128"/>
      <c r="P33" s="128"/>
    </row>
    <row r="34" spans="1:16" ht="15">
      <c r="A34" s="124" t="s">
        <v>349</v>
      </c>
      <c r="B34" s="148" t="s">
        <v>350</v>
      </c>
      <c r="C34" s="124" t="s">
        <v>351</v>
      </c>
      <c r="D34" s="124" t="s">
        <v>30</v>
      </c>
      <c r="E34" s="124" t="s">
        <v>30</v>
      </c>
      <c r="F34" s="127"/>
      <c r="G34" s="127"/>
      <c r="H34" s="127"/>
      <c r="I34" s="127"/>
      <c r="K34" s="142"/>
      <c r="L34" s="128"/>
      <c r="N34" s="143"/>
      <c r="O34" s="128"/>
      <c r="P34" s="128"/>
    </row>
    <row r="35" spans="1:16" ht="30">
      <c r="A35" s="188" t="s">
        <v>31</v>
      </c>
      <c r="B35" s="152" t="s">
        <v>352</v>
      </c>
      <c r="C35" s="124" t="s">
        <v>353</v>
      </c>
      <c r="D35" s="124" t="s">
        <v>30</v>
      </c>
      <c r="E35" s="124" t="s">
        <v>30</v>
      </c>
      <c r="F35" s="127">
        <f>SUM(F36:F38)</f>
        <v>27229026.030000001</v>
      </c>
      <c r="G35" s="127">
        <f>G36+G37</f>
        <v>19916085.140000001</v>
      </c>
      <c r="H35" s="127">
        <f>H17+H21+H31</f>
        <v>15898777.470000001</v>
      </c>
      <c r="I35" s="127">
        <f t="shared" ref="I35" si="3">SUM(I36:I38)</f>
        <v>0</v>
      </c>
      <c r="L35" s="128"/>
      <c r="N35" s="128"/>
      <c r="O35" s="153"/>
      <c r="P35" s="128"/>
    </row>
    <row r="36" spans="1:16" ht="15">
      <c r="A36" s="189"/>
      <c r="B36" s="190" t="s">
        <v>354</v>
      </c>
      <c r="C36" s="124" t="s">
        <v>355</v>
      </c>
      <c r="D36" s="154" t="s">
        <v>378</v>
      </c>
      <c r="E36" s="154"/>
      <c r="F36" s="155">
        <f>F33+F23+F19</f>
        <v>27229026.030000001</v>
      </c>
      <c r="G36" s="127">
        <v>9988608</v>
      </c>
      <c r="H36" s="127"/>
      <c r="I36" s="127"/>
      <c r="N36" s="128"/>
    </row>
    <row r="37" spans="1:16" ht="15">
      <c r="A37" s="189"/>
      <c r="B37" s="191"/>
      <c r="C37" s="124" t="s">
        <v>356</v>
      </c>
      <c r="D37" s="154" t="s">
        <v>379</v>
      </c>
      <c r="E37" s="154"/>
      <c r="F37" s="155"/>
      <c r="G37" s="127">
        <f>G17+G31</f>
        <v>9927477.1400000006</v>
      </c>
      <c r="H37" s="127"/>
      <c r="I37" s="127"/>
      <c r="N37" s="128"/>
    </row>
    <row r="38" spans="1:16" ht="15">
      <c r="A38" s="189"/>
      <c r="B38" s="191"/>
      <c r="C38" s="124" t="s">
        <v>357</v>
      </c>
      <c r="D38" s="154" t="s">
        <v>391</v>
      </c>
      <c r="E38" s="154"/>
      <c r="F38" s="155"/>
      <c r="G38" s="127"/>
      <c r="H38" s="127">
        <f>H35</f>
        <v>15898777.470000001</v>
      </c>
      <c r="I38" s="127"/>
      <c r="N38" s="128"/>
    </row>
    <row r="39" spans="1:16" ht="30">
      <c r="A39" s="188" t="s">
        <v>32</v>
      </c>
      <c r="B39" s="152" t="s">
        <v>358</v>
      </c>
      <c r="C39" s="124" t="s">
        <v>359</v>
      </c>
      <c r="D39" s="154" t="s">
        <v>30</v>
      </c>
      <c r="E39" s="154" t="s">
        <v>30</v>
      </c>
      <c r="F39" s="155"/>
      <c r="G39" s="127"/>
      <c r="H39" s="127"/>
      <c r="I39" s="127"/>
      <c r="N39" s="128"/>
    </row>
    <row r="40" spans="1:16" ht="15">
      <c r="A40" s="189"/>
      <c r="B40" s="190" t="s">
        <v>354</v>
      </c>
      <c r="C40" s="124" t="s">
        <v>360</v>
      </c>
      <c r="D40" s="154" t="s">
        <v>378</v>
      </c>
      <c r="E40" s="154"/>
      <c r="F40" s="155"/>
      <c r="G40" s="127"/>
      <c r="H40" s="127"/>
      <c r="I40" s="127"/>
    </row>
    <row r="41" spans="1:16" ht="15">
      <c r="A41" s="189"/>
      <c r="B41" s="191"/>
      <c r="C41" s="124" t="s">
        <v>361</v>
      </c>
      <c r="D41" s="154" t="s">
        <v>379</v>
      </c>
      <c r="E41" s="154"/>
      <c r="F41" s="155"/>
      <c r="G41" s="127"/>
      <c r="H41" s="127"/>
      <c r="I41" s="127"/>
    </row>
    <row r="42" spans="1:16" ht="15">
      <c r="A42" s="189"/>
      <c r="B42" s="191"/>
      <c r="C42" s="124" t="s">
        <v>362</v>
      </c>
      <c r="D42" s="154" t="s">
        <v>391</v>
      </c>
      <c r="E42" s="154"/>
      <c r="F42" s="155"/>
      <c r="G42" s="127"/>
      <c r="H42" s="127"/>
      <c r="I42" s="127"/>
    </row>
    <row r="45" spans="1:16" ht="15">
      <c r="A45" s="156" t="s">
        <v>397</v>
      </c>
    </row>
    <row r="49" spans="1:8" ht="15">
      <c r="A49" s="156" t="s">
        <v>387</v>
      </c>
    </row>
    <row r="53" spans="1:8" ht="15">
      <c r="A53" s="156" t="s">
        <v>363</v>
      </c>
    </row>
    <row r="56" spans="1:8">
      <c r="F56" s="128"/>
      <c r="G56" s="128"/>
      <c r="H56" s="128"/>
    </row>
    <row r="57" spans="1:8">
      <c r="F57" s="128"/>
      <c r="G57" s="128"/>
      <c r="H57" s="128"/>
    </row>
    <row r="58" spans="1:8">
      <c r="F58" s="128"/>
      <c r="G58" s="128"/>
      <c r="H58" s="128"/>
    </row>
    <row r="59" spans="1:8">
      <c r="F59" s="128"/>
      <c r="G59" s="128"/>
      <c r="H59" s="128"/>
    </row>
    <row r="60" spans="1:8">
      <c r="F60" s="128"/>
      <c r="G60" s="128"/>
      <c r="H60" s="128"/>
    </row>
  </sheetData>
  <mergeCells count="15">
    <mergeCell ref="A1:I1"/>
    <mergeCell ref="A3:A5"/>
    <mergeCell ref="B3:B5"/>
    <mergeCell ref="C3:C5"/>
    <mergeCell ref="D3:D5"/>
    <mergeCell ref="E3:E5"/>
    <mergeCell ref="F3:I3"/>
    <mergeCell ref="F4:F5"/>
    <mergeCell ref="G4:G5"/>
    <mergeCell ref="H4:H5"/>
    <mergeCell ref="A39:A42"/>
    <mergeCell ref="B40:B42"/>
    <mergeCell ref="I4:I5"/>
    <mergeCell ref="A35:A38"/>
    <mergeCell ref="B36:B38"/>
  </mergeCells>
  <printOptions horizontalCentered="1" gridLines="1"/>
  <pageMargins left="0.39370078740157483" right="0.39370078740157483" top="0.78740157480314965" bottom="0.39370078740157483" header="0" footer="0.19685039370078741"/>
  <pageSetup paperSize="9" scale="60" fitToHeight="0" orientation="landscape" blackAndWhite="1" r:id="rId1"/>
  <headerFooter>
    <oddFooter>&amp;C&amp;P из &amp;N</oddFooter>
  </headerFooter>
  <rowBreaks count="1" manualBreakCount="1">
    <brk id="3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Раздел 1</vt:lpstr>
      <vt:lpstr>Раздел 2</vt:lpstr>
      <vt:lpstr>Лист1</vt:lpstr>
      <vt:lpstr>'Раздел 1'!Заголовки_для_печати</vt:lpstr>
      <vt:lpstr>'Раздел 2'!Заголовки_для_печати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Алина Валерьевна</dc:creator>
  <cp:lastModifiedBy>Пользователь</cp:lastModifiedBy>
  <cp:lastPrinted>2024-01-09T07:30:16Z</cp:lastPrinted>
  <dcterms:created xsi:type="dcterms:W3CDTF">2020-07-22T04:26:01Z</dcterms:created>
  <dcterms:modified xsi:type="dcterms:W3CDTF">2024-01-12T03:31:40Z</dcterms:modified>
</cp:coreProperties>
</file>