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Раздел 1" sheetId="1" r:id="rId1"/>
    <sheet name="Разд 2" sheetId="3" r:id="rId2"/>
  </sheets>
  <definedNames>
    <definedName name="_xlnm._FilterDatabase" localSheetId="0" hidden="1">'Раздел 1'!$A$93:$L$256</definedName>
    <definedName name="_xlnm.Print_Titles" localSheetId="0">'Раздел 1'!$22:$24</definedName>
    <definedName name="_xlnm.Print_Area" localSheetId="0">'Раздел 1'!$A$1:$L$256</definedName>
  </definedNames>
  <calcPr calcId="124519"/>
</workbook>
</file>

<file path=xl/calcChain.xml><?xml version="1.0" encoding="utf-8"?>
<calcChain xmlns="http://schemas.openxmlformats.org/spreadsheetml/2006/main">
  <c r="P118" i="1"/>
  <c r="N189"/>
  <c r="I64" l="1"/>
  <c r="I62" s="1"/>
  <c r="I74"/>
  <c r="H38" i="3" l="1"/>
  <c r="F36"/>
  <c r="F35" s="1"/>
  <c r="I35"/>
  <c r="H35"/>
  <c r="G35"/>
  <c r="I31"/>
  <c r="H31"/>
  <c r="G31"/>
  <c r="F31"/>
  <c r="I21"/>
  <c r="H21"/>
  <c r="G21"/>
  <c r="F21"/>
  <c r="I17"/>
  <c r="H17"/>
  <c r="G17"/>
  <c r="F17"/>
  <c r="H15"/>
  <c r="I7"/>
  <c r="H7"/>
  <c r="G7"/>
  <c r="K251" i="1"/>
  <c r="J251"/>
  <c r="I251"/>
  <c r="I246"/>
  <c r="I244" s="1"/>
  <c r="K244"/>
  <c r="J244"/>
  <c r="K238"/>
  <c r="J238"/>
  <c r="I238"/>
  <c r="K233"/>
  <c r="J233"/>
  <c r="I233"/>
  <c r="P189"/>
  <c r="O189"/>
  <c r="K187"/>
  <c r="J187"/>
  <c r="J177" s="1"/>
  <c r="I187"/>
  <c r="P186"/>
  <c r="O186"/>
  <c r="N186"/>
  <c r="K179"/>
  <c r="J179"/>
  <c r="I179"/>
  <c r="I173"/>
  <c r="I171" s="1"/>
  <c r="K171"/>
  <c r="J171"/>
  <c r="K163"/>
  <c r="J163"/>
  <c r="I163"/>
  <c r="K159"/>
  <c r="J159"/>
  <c r="J153" s="1"/>
  <c r="I159"/>
  <c r="K155"/>
  <c r="K153" s="1"/>
  <c r="J155"/>
  <c r="I155"/>
  <c r="K150"/>
  <c r="J150"/>
  <c r="I150"/>
  <c r="K144"/>
  <c r="J144"/>
  <c r="I144"/>
  <c r="K134"/>
  <c r="K132" s="1"/>
  <c r="K130" s="1"/>
  <c r="J134"/>
  <c r="J132" s="1"/>
  <c r="J130" s="1"/>
  <c r="I134"/>
  <c r="I132" s="1"/>
  <c r="I130" s="1"/>
  <c r="K122"/>
  <c r="J122"/>
  <c r="I122"/>
  <c r="K117"/>
  <c r="J117"/>
  <c r="I117"/>
  <c r="K107"/>
  <c r="J107"/>
  <c r="I107"/>
  <c r="K97"/>
  <c r="K95" s="1"/>
  <c r="J97"/>
  <c r="J95" s="1"/>
  <c r="I97"/>
  <c r="K64"/>
  <c r="J64"/>
  <c r="I60"/>
  <c r="K62"/>
  <c r="K60" s="1"/>
  <c r="J62"/>
  <c r="J60" s="1"/>
  <c r="K48"/>
  <c r="J48"/>
  <c r="I48"/>
  <c r="I46" s="1"/>
  <c r="I43" s="1"/>
  <c r="K46"/>
  <c r="K43" s="1"/>
  <c r="J46"/>
  <c r="J43" s="1"/>
  <c r="N45"/>
  <c r="K39"/>
  <c r="J39"/>
  <c r="J37" s="1"/>
  <c r="I39"/>
  <c r="I36"/>
  <c r="J30" s="1"/>
  <c r="J36" s="1"/>
  <c r="K30" s="1"/>
  <c r="K36" s="1"/>
  <c r="I35"/>
  <c r="J29" s="1"/>
  <c r="J35" s="1"/>
  <c r="K29" s="1"/>
  <c r="K35" s="1"/>
  <c r="I34"/>
  <c r="J28" s="1"/>
  <c r="J34" s="1"/>
  <c r="K28" s="1"/>
  <c r="K34" s="1"/>
  <c r="I25"/>
  <c r="F15" i="3" l="1"/>
  <c r="F7" s="1"/>
  <c r="I153" i="1"/>
  <c r="P116"/>
  <c r="K37"/>
  <c r="K177"/>
  <c r="K93" s="1"/>
  <c r="J93"/>
  <c r="I177"/>
  <c r="Q116"/>
  <c r="R116"/>
  <c r="I95"/>
  <c r="I37"/>
  <c r="M37" s="1"/>
  <c r="I33"/>
  <c r="J27" s="1"/>
  <c r="I93" l="1"/>
  <c r="I31" s="1"/>
  <c r="J25"/>
  <c r="J31" s="1"/>
  <c r="J33"/>
  <c r="K27" s="1"/>
  <c r="K33" l="1"/>
  <c r="K25"/>
  <c r="K31" s="1"/>
</calcChain>
</file>

<file path=xl/sharedStrings.xml><?xml version="1.0" encoding="utf-8"?>
<sst xmlns="http://schemas.openxmlformats.org/spreadsheetml/2006/main" count="1401" uniqueCount="397">
  <si>
    <t>Наименование показателя</t>
  </si>
  <si>
    <t>Код строки</t>
  </si>
  <si>
    <t>Код бюджетной классификации</t>
  </si>
  <si>
    <t>Сумма</t>
  </si>
  <si>
    <t>РзПр</t>
  </si>
  <si>
    <t>КВФО</t>
  </si>
  <si>
    <t xml:space="preserve">Аналитический код </t>
  </si>
  <si>
    <t>КОСГУ</t>
  </si>
  <si>
    <t>за пределами планового периода</t>
  </si>
  <si>
    <t>УТВЕРЖДАЮ</t>
  </si>
  <si>
    <t>(наименование должности уполномоченного лица, наименование органа - учредителя (учреждения)</t>
  </si>
  <si>
    <t>Коды</t>
  </si>
  <si>
    <t>Дата</t>
  </si>
  <si>
    <t>глава по БК</t>
  </si>
  <si>
    <t>ИНН</t>
  </si>
  <si>
    <t>КПП</t>
  </si>
  <si>
    <t>по ОКЕИ</t>
  </si>
  <si>
    <t>Орган, осуществляющий
функции и полномочия учредителя</t>
  </si>
  <si>
    <t>Учреждение</t>
  </si>
  <si>
    <t>Единица измерения: руб.</t>
  </si>
  <si>
    <t>Раздел 1. Поступления и выплаты</t>
  </si>
  <si>
    <t>Остаток средств на начало текущего финансового года</t>
  </si>
  <si>
    <t>в том числе:</t>
  </si>
  <si>
    <t>приносящая доход деятельность (собственные доходы учреждения)</t>
  </si>
  <si>
    <t>средства во временном распоряжении</t>
  </si>
  <si>
    <t>субсидия на выполнение государственного задания</t>
  </si>
  <si>
    <t>субсидии на иные цели</t>
  </si>
  <si>
    <t>Остаток средств на конец текущего финансового года</t>
  </si>
  <si>
    <t>х</t>
  </si>
  <si>
    <t>2</t>
  </si>
  <si>
    <t>3</t>
  </si>
  <si>
    <t>4</t>
  </si>
  <si>
    <t>5</t>
  </si>
  <si>
    <t>Доходы, всего:</t>
  </si>
  <si>
    <t>доходы от собственности, всего</t>
  </si>
  <si>
    <t>доходы от операционной аренды</t>
  </si>
  <si>
    <t>иные доходы от собственности</t>
  </si>
  <si>
    <t>доходы от оказания услуг, работ, компенсации затрат учреждений, всего</t>
  </si>
  <si>
    <t xml:space="preserve">субсидия на финансовое обеспечение выполнения государственного задания </t>
  </si>
  <si>
    <t>поступления от оказания услуг (выполнения работ) на платной основе и от иной приносящей доход деятельности</t>
  </si>
  <si>
    <t>доходы от оказания платных услуг (работ)</t>
  </si>
  <si>
    <t>от образовательной деятельности</t>
  </si>
  <si>
    <t>от прочих видов деятельности</t>
  </si>
  <si>
    <t>доходы от компенсации затрат</t>
  </si>
  <si>
    <t>доходы по условным арендным платежам</t>
  </si>
  <si>
    <t>доходы от штрафов, пеней, иных сумм принудительного изъятия, всего</t>
  </si>
  <si>
    <t>доходы от штрафных санкций за нарушение законодательства о закупках и нарушение условий контрактов (договоров)</t>
  </si>
  <si>
    <t>страховые возмещения</t>
  </si>
  <si>
    <t>возмещение ущерба имуществу (за исключением страховых возмещений)</t>
  </si>
  <si>
    <t>прочие доходы от сумм принудительного изъятия</t>
  </si>
  <si>
    <t>безвозмездные денежные поступления, всего</t>
  </si>
  <si>
    <t>поступления текущего характера бюджетным и автономным учреждениям от сектора государственного управления</t>
  </si>
  <si>
    <t>из них:</t>
  </si>
  <si>
    <t>поступления капитального характера бюджетным и автономным учреждениям от сектора государственного управления</t>
  </si>
  <si>
    <t>прочие доходы, всего</t>
  </si>
  <si>
    <t>доходы от операций с активами, всего</t>
  </si>
  <si>
    <t>доходы от выбытия основных средств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</si>
  <si>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</si>
  <si>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</si>
  <si>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</si>
  <si>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</si>
  <si>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заработная плата</t>
  </si>
  <si>
    <t>премиальный фонд руководителя</t>
  </si>
  <si>
    <t>социальные пособия и компенсации персоналу в денежной форме</t>
  </si>
  <si>
    <t>иные выплаты персоналу учреждений, за исключением фонда оплаты труда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</si>
  <si>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</si>
  <si>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</si>
  <si>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транспортные услуги</t>
  </si>
  <si>
    <t>прочие работы, услуги</t>
  </si>
  <si>
    <t>иные выплаты, за исключением фонда оплаты труда учреждения, для выполнения отдельных полномочий</t>
  </si>
  <si>
    <t>иные выплаты текущего характера физическим лицам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</si>
  <si>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</si>
  <si>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</si>
  <si>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</si>
  <si>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</si>
  <si>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</si>
  <si>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</si>
  <si>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 в денежной форме</t>
  </si>
  <si>
    <t xml:space="preserve">пенсии, пособия, выплачиваемые работодателями, нанимателями бывшим работникам
</t>
  </si>
  <si>
    <t>приобретение товаров, работ, услуг в пользу граждан в целях их социального обеспечения</t>
  </si>
  <si>
    <t>стипендии</t>
  </si>
  <si>
    <t>премии и гранты</t>
  </si>
  <si>
    <t>уплата налогов, сборов и иных платежей, всего</t>
  </si>
  <si>
    <t>налог на имущество организаций и земельный налог</t>
  </si>
  <si>
    <t>налоги, пошлины и сборы</t>
  </si>
  <si>
    <t>прочие налоги, сборы</t>
  </si>
  <si>
    <t>иные платежи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</si>
  <si>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</si>
  <si>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</si>
  <si>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</si>
  <si>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организациям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</si>
  <si>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</si>
  <si>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причиненного вреда</t>
  </si>
  <si>
    <t>закупка товаров, работ, услуг в целях капитального ремонта государственного (муниципального) имущества</t>
  </si>
  <si>
    <t>работы, услуги по содержанию имущества</t>
  </si>
  <si>
    <t>услуги, работы для целей капитальных вложений</t>
  </si>
  <si>
    <t>прочая закупка товаров, работ и услуг</t>
  </si>
  <si>
    <t>услуги связи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</si>
  <si>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</si>
  <si>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</si>
  <si>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страхование</t>
  </si>
  <si>
    <t>увеличение стоимости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</si>
  <si>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</si>
  <si>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</si>
  <si>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</si>
  <si>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</si>
  <si>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</si>
  <si>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</si>
  <si>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</si>
  <si>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</si>
  <si>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</si>
  <si>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бюджетными и автономными учреждениями</t>
  </si>
  <si>
    <t xml:space="preserve">Выплаты, уменьшающие доход, всего </t>
  </si>
  <si>
    <t>иные доходы</t>
  </si>
  <si>
    <t xml:space="preserve">налог на прибыль </t>
  </si>
  <si>
    <t>налог на добавленную стоимость</t>
  </si>
  <si>
    <t xml:space="preserve">прочие налоги, уменьшающие доход </t>
  </si>
  <si>
    <t xml:space="preserve">Прочие выплаты, всего </t>
  </si>
  <si>
    <t>перечисление денежного обеспечения</t>
  </si>
  <si>
    <t>возврат в бюджет средств субсидии</t>
  </si>
  <si>
    <t xml:space="preserve">расходы на закупку товаров, работ, услуг, всего </t>
  </si>
  <si>
    <t>0704</t>
  </si>
  <si>
    <t>120</t>
  </si>
  <si>
    <t>130</t>
  </si>
  <si>
    <t>140</t>
  </si>
  <si>
    <t>150</t>
  </si>
  <si>
    <t>180</t>
  </si>
  <si>
    <t>400</t>
  </si>
  <si>
    <t>410</t>
  </si>
  <si>
    <t>510</t>
  </si>
  <si>
    <t>111</t>
  </si>
  <si>
    <t>112</t>
  </si>
  <si>
    <t>113</t>
  </si>
  <si>
    <t>119</t>
  </si>
  <si>
    <t>300</t>
  </si>
  <si>
    <t>320</t>
  </si>
  <si>
    <t>321</t>
  </si>
  <si>
    <t>323</t>
  </si>
  <si>
    <t>340</t>
  </si>
  <si>
    <t>350</t>
  </si>
  <si>
    <t>850</t>
  </si>
  <si>
    <t>851</t>
  </si>
  <si>
    <t>852</t>
  </si>
  <si>
    <t>853</t>
  </si>
  <si>
    <t>831</t>
  </si>
  <si>
    <t>243</t>
  </si>
  <si>
    <t>244</t>
  </si>
  <si>
    <t>406</t>
  </si>
  <si>
    <t>610</t>
  </si>
  <si>
    <t>121</t>
  </si>
  <si>
    <t>129</t>
  </si>
  <si>
    <t>131</t>
  </si>
  <si>
    <t>134</t>
  </si>
  <si>
    <t>135</t>
  </si>
  <si>
    <t>141</t>
  </si>
  <si>
    <t>143</t>
  </si>
  <si>
    <t>144</t>
  </si>
  <si>
    <t>145</t>
  </si>
  <si>
    <t>152</t>
  </si>
  <si>
    <t>162</t>
  </si>
  <si>
    <t>211</t>
  </si>
  <si>
    <t>266</t>
  </si>
  <si>
    <t>212</t>
  </si>
  <si>
    <t>214</t>
  </si>
  <si>
    <t>222</t>
  </si>
  <si>
    <t>226</t>
  </si>
  <si>
    <t>296</t>
  </si>
  <si>
    <t>213</t>
  </si>
  <si>
    <t>262</t>
  </si>
  <si>
    <t>264</t>
  </si>
  <si>
    <t>291</t>
  </si>
  <si>
    <t>292</t>
  </si>
  <si>
    <t>293</t>
  </si>
  <si>
    <t>295</t>
  </si>
  <si>
    <t>297</t>
  </si>
  <si>
    <t>225</t>
  </si>
  <si>
    <t>228</t>
  </si>
  <si>
    <t>221</t>
  </si>
  <si>
    <t>223</t>
  </si>
  <si>
    <t>224</t>
  </si>
  <si>
    <t>227</t>
  </si>
  <si>
    <t>310</t>
  </si>
  <si>
    <t>341</t>
  </si>
  <si>
    <t>342</t>
  </si>
  <si>
    <t>343</t>
  </si>
  <si>
    <t>344</t>
  </si>
  <si>
    <t>345</t>
  </si>
  <si>
    <t>346</t>
  </si>
  <si>
    <t>347</t>
  </si>
  <si>
    <t>349</t>
  </si>
  <si>
    <t>189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</si>
  <si>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</si>
  <si>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</si>
  <si>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</si>
  <si>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</si>
  <si>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</si>
  <si>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1</t>
  </si>
  <si>
    <t>4.1</t>
  </si>
  <si>
    <t>6</t>
  </si>
  <si>
    <t>7</t>
  </si>
  <si>
    <t>8</t>
  </si>
  <si>
    <t>Выплаты на закупку товаров, работ, услуг, всего</t>
  </si>
  <si>
    <t>1.1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</si>
  <si>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</si>
  <si>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</si>
  <si>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</si>
  <si>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</si>
  <si>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</si>
  <si>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</si>
  <si>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</si>
  <si>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1.4.1</t>
  </si>
  <si>
    <t>за счет субсидий, предоставляемых на финансовое обеспечение выполнения государственного задания</t>
  </si>
  <si>
    <t>1.4.1.1</t>
  </si>
  <si>
    <t>в соответствии с Федеральным законом № 44-ФЗ</t>
  </si>
  <si>
    <t>1.4.1.2</t>
  </si>
  <si>
    <t xml:space="preserve">в соответствии с Федеральным законом № 223-ФЗ 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</si>
  <si>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</si>
  <si>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</si>
  <si>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</si>
  <si>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</si>
  <si>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</si>
  <si>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t xml:space="preserve">за счет субсидий, предоставляемых на осуществление капитальных вложений </t>
  </si>
  <si>
    <t>1.4.4</t>
  </si>
  <si>
    <t>за счет прочих источников финансового обеспечения</t>
  </si>
  <si>
    <t>1.4.4.1</t>
  </si>
  <si>
    <t>1.4.4.2</t>
  </si>
  <si>
    <t>в соответствии с Федеральным законом № 223-ФЗ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</si>
  <si>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</si>
  <si>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</si>
  <si>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</si>
  <si>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Исполнитель</t>
  </si>
  <si>
    <t>КПД/ КВР</t>
  </si>
  <si>
    <t>на 2024 год</t>
  </si>
  <si>
    <t>закупка энергетических ресурсов</t>
  </si>
  <si>
    <t>247</t>
  </si>
  <si>
    <t xml:space="preserve"> в соответствии с Федеральным законом N 44-ФЗ</t>
  </si>
  <si>
    <t xml:space="preserve"> в соответствии с Федеральным законом N 223-ФЗ</t>
  </si>
  <si>
    <t>субсидия на финансовое обеспечение расходов на выплату государственной академической и государственной социальной стипендий студентам и государственного академического и государственного социального жалованья слушателям, обучающимся в областных государственных профессиональных образовательных организациях по очной форме обучения за счет средств областного бюджета</t>
  </si>
  <si>
    <t>субсидия на финансовое обеспечение расходов на предоставление установленных законодательством Российской Федерации и (или) Томской области мер социальной поддержки отдельным категориям обучающихся в областных государственных профессиональных образовательных организациях</t>
  </si>
  <si>
    <t>2024</t>
  </si>
  <si>
    <t>закупки</t>
  </si>
  <si>
    <t>7009004080</t>
  </si>
  <si>
    <t>700901001</t>
  </si>
  <si>
    <t>субсидия на обеспечение выплат ежемесячного денежного вознаграждения за классное руководство (кураторство) педагогическим работникам областных государственных профессиональных образовательных организаций, реализующих за счет средств областного бюджета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</si>
  <si>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 xml:space="preserve"> субсидии на финансовое обеспечение расходов на функционирование целевой модели цифровой образовательной среды в профессиональных образовательных организациях в рамках реализации регионального проекта «Цифровая образовательная среда» национального проекта «Образование»</t>
  </si>
  <si>
    <t>на 2025 год</t>
  </si>
  <si>
    <t>2025</t>
  </si>
  <si>
    <t>Директор</t>
  </si>
  <si>
    <t xml:space="preserve">Начальник Департамента образования Томской области </t>
  </si>
  <si>
    <t>План финансово-хозяйственной деятельности на 2024 год
и плановый период 2025 и 2026 годов</t>
  </si>
  <si>
    <t>на 2026 год</t>
  </si>
  <si>
    <t>2026</t>
  </si>
  <si>
    <t>субсидия на финансовоее обеспечение расходов на обеспечение образовательных организаций материально-технической базой для внедрения цифровой образовательной среды в рамках реализации регионального проекта "Цифровая образовательная среда" национального проекта "Образование"</t>
  </si>
  <si>
    <t>09.W.E4.52130</t>
  </si>
  <si>
    <t>субсидии на финансовое обеспечение расходов на функционирование целевой модели цифровой образовательной среды в профессиональных образовательных организациях в рамках реализации регионального проекта «Цифровая образовательная среда» национального проекта «Образование»</t>
  </si>
  <si>
    <t>09.W.E4.52131</t>
  </si>
  <si>
    <r>
      <t xml:space="preserve">Главный бухгалтер                  ________________                        </t>
    </r>
    <r>
      <rPr>
        <u/>
        <sz val="12"/>
        <rFont val="Arial"/>
        <family val="2"/>
        <charset val="204"/>
      </rPr>
      <t>Матыскина Е.А.</t>
    </r>
  </si>
  <si>
    <t>0001</t>
  </si>
  <si>
    <t>0002</t>
  </si>
  <si>
    <t>1000</t>
  </si>
  <si>
    <t>1100</t>
  </si>
  <si>
    <t>1101</t>
  </si>
  <si>
    <t>1102</t>
  </si>
  <si>
    <t>1200</t>
  </si>
  <si>
    <t>1210</t>
  </si>
  <si>
    <t>1220</t>
  </si>
  <si>
    <t>1221</t>
  </si>
  <si>
    <t>1222</t>
  </si>
  <si>
    <t>1223</t>
  </si>
  <si>
    <t>1300</t>
  </si>
  <si>
    <t>1310</t>
  </si>
  <si>
    <t>1320</t>
  </si>
  <si>
    <t>1330</t>
  </si>
  <si>
    <t>1340</t>
  </si>
  <si>
    <t>1400</t>
  </si>
  <si>
    <t>1410</t>
  </si>
  <si>
    <t>1420</t>
  </si>
  <si>
    <t>1430</t>
  </si>
  <si>
    <t>1500</t>
  </si>
  <si>
    <t>2000</t>
  </si>
  <si>
    <t>2100</t>
  </si>
  <si>
    <t>2110</t>
  </si>
  <si>
    <t>2111</t>
  </si>
  <si>
    <t>2120</t>
  </si>
  <si>
    <t>2121</t>
  </si>
  <si>
    <t>2122</t>
  </si>
  <si>
    <t>2123</t>
  </si>
  <si>
    <t>2124</t>
  </si>
  <si>
    <t>2130</t>
  </si>
  <si>
    <t>2131</t>
  </si>
  <si>
    <t>2133</t>
  </si>
  <si>
    <t>2140</t>
  </si>
  <si>
    <t>2141</t>
  </si>
  <si>
    <t>2142</t>
  </si>
  <si>
    <t>2200</t>
  </si>
  <si>
    <t>2210</t>
  </si>
  <si>
    <t>2211</t>
  </si>
  <si>
    <t>2212</t>
  </si>
  <si>
    <t>2213</t>
  </si>
  <si>
    <t>2214</t>
  </si>
  <si>
    <t>2215</t>
  </si>
  <si>
    <t>2216</t>
  </si>
  <si>
    <t>2220</t>
  </si>
  <si>
    <t>2221</t>
  </si>
  <si>
    <t>2222</t>
  </si>
  <si>
    <t>2223</t>
  </si>
  <si>
    <t>2230</t>
  </si>
  <si>
    <t>2231</t>
  </si>
  <si>
    <t>2300</t>
  </si>
  <si>
    <t>2310</t>
  </si>
  <si>
    <t>2311</t>
  </si>
  <si>
    <t>2320</t>
  </si>
  <si>
    <t>2321</t>
  </si>
  <si>
    <t>2330</t>
  </si>
  <si>
    <t>2331</t>
  </si>
  <si>
    <t>2332</t>
  </si>
  <si>
    <t>2333</t>
  </si>
  <si>
    <t>2334</t>
  </si>
  <si>
    <t>2335</t>
  </si>
  <si>
    <t>2336</t>
  </si>
  <si>
    <t>2400</t>
  </si>
  <si>
    <t>2410</t>
  </si>
  <si>
    <t>2411</t>
  </si>
  <si>
    <t>2412</t>
  </si>
  <si>
    <t>2500</t>
  </si>
  <si>
    <t>2510</t>
  </si>
  <si>
    <t>2511</t>
  </si>
  <si>
    <t>2512</t>
  </si>
  <si>
    <t>2513</t>
  </si>
  <si>
    <t>2514</t>
  </si>
  <si>
    <t>2520</t>
  </si>
  <si>
    <t>2530</t>
  </si>
  <si>
    <t>2540</t>
  </si>
  <si>
    <t>2541</t>
  </si>
  <si>
    <t>3000</t>
  </si>
  <si>
    <t>3100</t>
  </si>
  <si>
    <t>3110</t>
  </si>
  <si>
    <t>3120</t>
  </si>
  <si>
    <t>3130</t>
  </si>
  <si>
    <t>4000</t>
  </si>
  <si>
    <t>4100</t>
  </si>
  <si>
    <t>4200</t>
  </si>
  <si>
    <t>4300</t>
  </si>
  <si>
    <t>4400</t>
  </si>
  <si>
    <t>5224001816</t>
  </si>
  <si>
    <t>26000</t>
  </si>
  <si>
    <t>26100</t>
  </si>
  <si>
    <t>26200</t>
  </si>
  <si>
    <t>26300</t>
  </si>
  <si>
    <t>26310</t>
  </si>
  <si>
    <t>26320</t>
  </si>
  <si>
    <t>26400</t>
  </si>
  <si>
    <t>26410</t>
  </si>
  <si>
    <t>26411</t>
  </si>
  <si>
    <t>26412</t>
  </si>
  <si>
    <t>26420</t>
  </si>
  <si>
    <t>26421</t>
  </si>
  <si>
    <t>26421.1</t>
  </si>
  <si>
    <t>…</t>
  </si>
  <si>
    <t>26422</t>
  </si>
  <si>
    <t>26430</t>
  </si>
  <si>
    <t>26440</t>
  </si>
  <si>
    <t>26441</t>
  </si>
  <si>
    <t>26442</t>
  </si>
  <si>
    <t>26500</t>
  </si>
  <si>
    <t>26510</t>
  </si>
  <si>
    <t>26520</t>
  </si>
  <si>
    <t>26530</t>
  </si>
  <si>
    <t>26600</t>
  </si>
  <si>
    <t>26610</t>
  </si>
  <si>
    <t>26620</t>
  </si>
  <si>
    <t>26630</t>
  </si>
  <si>
    <t>5224002816</t>
  </si>
  <si>
    <t>5224003816</t>
  </si>
  <si>
    <t>5224004816</t>
  </si>
  <si>
    <t>5224005816</t>
  </si>
  <si>
    <t>26421.2</t>
  </si>
  <si>
    <t>1412</t>
  </si>
  <si>
    <t>(указать наименование субсидии)</t>
  </si>
  <si>
    <t>субсидии на осуществление капитальных вложений</t>
  </si>
  <si>
    <t>гранты и иные безвозмездные денежные поступлени</t>
  </si>
  <si>
    <t>(указать наименование гранта, иного поступления)</t>
  </si>
  <si>
    <t>1900</t>
  </si>
  <si>
    <t>1910</t>
  </si>
  <si>
    <t>уменьшение стоимости материальных запасов</t>
  </si>
  <si>
    <t>1920</t>
  </si>
  <si>
    <t>440</t>
  </si>
  <si>
    <t>1980</t>
  </si>
  <si>
    <t>1981</t>
  </si>
  <si>
    <t>1982</t>
  </si>
  <si>
    <t xml:space="preserve">прочие поступления, всего </t>
  </si>
  <si>
    <t>1411</t>
  </si>
  <si>
    <t>Х</t>
  </si>
  <si>
    <t>Код субсидии</t>
  </si>
  <si>
    <t>субсидия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</si>
  <si>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5224049816</t>
  </si>
  <si>
    <t>5224007816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</si>
</sst>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21">
    <font>
      <sz val="11"/>
      <color theme="1"/>
      <name val="PT Astra Serif"/>
      <family val="2"/>
      <charset val="204"/>
    </font>
    <font>
      <sz val="12"/>
      <color theme="1"/>
      <name val="PT Astra Serif"/>
      <family val="2"/>
      <charset val="204"/>
    </font>
    <font>
      <sz val="10"/>
      <color theme="1"/>
      <name val="PT Astra Serif"/>
      <family val="2"/>
      <charset val="204"/>
    </font>
    <font>
      <sz val="8"/>
      <color theme="1"/>
      <name val="PT Astra Serif"/>
      <family val="2"/>
      <charset val="204"/>
    </font>
    <font>
      <b/>
      <sz val="14"/>
      <color theme="1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2"/>
      <charset val="204"/>
    </font>
    <font>
      <sz val="12"/>
      <color rgb="FFFF0000"/>
      <name val="PT Astra Serif"/>
      <family val="1"/>
      <charset val="204"/>
    </font>
    <font>
      <sz val="12"/>
      <color rgb="FFFF0000"/>
      <name val="PT Astra Serif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u/>
      <sz val="12"/>
      <name val="Arial"/>
      <family val="2"/>
      <charset val="204"/>
    </font>
    <font>
      <sz val="12"/>
      <color theme="1"/>
      <name val="PT Astra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NumberFormat="1" applyFont="1" applyBorder="1" applyAlignment="1">
      <alignment horizontal="left" indent="2"/>
    </xf>
    <xf numFmtId="0" fontId="5" fillId="0" borderId="1" xfId="0" applyNumberFormat="1" applyFont="1" applyBorder="1" applyAlignment="1">
      <alignment horizontal="left" indent="3"/>
    </xf>
    <xf numFmtId="0" fontId="5" fillId="0" borderId="1" xfId="0" applyNumberFormat="1" applyFont="1" applyBorder="1" applyAlignment="1">
      <alignment horizontal="left" indent="4"/>
    </xf>
    <xf numFmtId="0" fontId="5" fillId="3" borderId="1" xfId="0" applyNumberFormat="1" applyFont="1" applyFill="1" applyBorder="1" applyAlignment="1">
      <alignment horizontal="left" indent="3"/>
    </xf>
    <xf numFmtId="0" fontId="5" fillId="3" borderId="1" xfId="0" applyNumberFormat="1" applyFont="1" applyFill="1" applyBorder="1" applyAlignment="1">
      <alignment horizontal="left" indent="2"/>
    </xf>
    <xf numFmtId="0" fontId="7" fillId="0" borderId="1" xfId="0" applyNumberFormat="1" applyFont="1" applyBorder="1" applyAlignment="1">
      <alignment horizontal="left" indent="2"/>
    </xf>
    <xf numFmtId="0" fontId="7" fillId="0" borderId="1" xfId="0" applyNumberFormat="1" applyFont="1" applyBorder="1" applyAlignment="1">
      <alignment horizontal="left" indent="3"/>
    </xf>
    <xf numFmtId="0" fontId="7" fillId="3" borderId="1" xfId="0" applyNumberFormat="1" applyFont="1" applyFill="1" applyBorder="1" applyAlignment="1">
      <alignment horizontal="left" vertical="center" indent="2"/>
    </xf>
    <xf numFmtId="0" fontId="8" fillId="2" borderId="1" xfId="0" applyNumberFormat="1" applyFont="1" applyFill="1" applyBorder="1" applyAlignment="1">
      <alignment horizontal="left"/>
    </xf>
    <xf numFmtId="0" fontId="9" fillId="0" borderId="1" xfId="0" applyNumberFormat="1" applyFont="1" applyBorder="1" applyAlignment="1">
      <alignment horizontal="left" indent="2"/>
    </xf>
    <xf numFmtId="0" fontId="9" fillId="0" borderId="1" xfId="0" applyNumberFormat="1" applyFont="1" applyBorder="1" applyAlignment="1">
      <alignment horizontal="left" vertical="center" wrapText="1" indent="2"/>
    </xf>
    <xf numFmtId="0" fontId="9" fillId="0" borderId="1" xfId="0" applyNumberFormat="1" applyFont="1" applyBorder="1" applyAlignment="1">
      <alignment horizontal="left" wrapText="1" indent="2"/>
    </xf>
    <xf numFmtId="0" fontId="9" fillId="0" borderId="1" xfId="0" applyNumberFormat="1" applyFont="1" applyBorder="1" applyAlignment="1">
      <alignment horizontal="left" indent="3"/>
    </xf>
    <xf numFmtId="0" fontId="9" fillId="0" borderId="1" xfId="0" applyNumberFormat="1" applyFont="1" applyBorder="1" applyAlignment="1">
      <alignment horizontal="left" indent="4"/>
    </xf>
    <xf numFmtId="0" fontId="9" fillId="3" borderId="1" xfId="0" applyNumberFormat="1" applyFont="1" applyFill="1" applyBorder="1" applyAlignment="1">
      <alignment horizontal="left" indent="3"/>
    </xf>
    <xf numFmtId="0" fontId="9" fillId="3" borderId="1" xfId="0" applyNumberFormat="1" applyFont="1" applyFill="1" applyBorder="1" applyAlignment="1">
      <alignment horizontal="left" indent="2"/>
    </xf>
    <xf numFmtId="0" fontId="9" fillId="3" borderId="1" xfId="0" applyNumberFormat="1" applyFont="1" applyFill="1" applyBorder="1" applyAlignment="1">
      <alignment horizontal="left" wrapText="1" indent="2"/>
    </xf>
    <xf numFmtId="49" fontId="9" fillId="3" borderId="1" xfId="0" applyNumberFormat="1" applyFont="1" applyFill="1" applyBorder="1" applyAlignment="1">
      <alignment horizontal="left" vertical="center" wrapText="1" indent="2"/>
    </xf>
    <xf numFmtId="0" fontId="9" fillId="0" borderId="1" xfId="0" applyNumberFormat="1" applyFont="1" applyBorder="1" applyAlignment="1">
      <alignment horizontal="left" wrapText="1" indent="3"/>
    </xf>
    <xf numFmtId="0" fontId="9" fillId="0" borderId="1" xfId="0" applyNumberFormat="1" applyFont="1" applyFill="1" applyBorder="1" applyAlignment="1">
      <alignment horizontal="left" wrapText="1" indent="3"/>
    </xf>
    <xf numFmtId="0" fontId="9" fillId="3" borderId="1" xfId="0" applyNumberFormat="1" applyFont="1" applyFill="1" applyBorder="1" applyAlignment="1">
      <alignment horizontal="left" vertical="center" wrapText="1" indent="2"/>
    </xf>
    <xf numFmtId="0" fontId="9" fillId="0" borderId="1" xfId="0" applyNumberFormat="1" applyFont="1" applyFill="1" applyBorder="1" applyAlignment="1">
      <alignment horizontal="left" vertical="center" wrapText="1" indent="2"/>
    </xf>
    <xf numFmtId="0" fontId="8" fillId="4" borderId="1" xfId="0" applyNumberFormat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left" vertical="center" wrapText="1" indent="1"/>
    </xf>
    <xf numFmtId="0" fontId="9" fillId="6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Fill="1" applyBorder="1" applyAlignment="1">
      <alignment horizontal="left" wrapText="1" indent="4"/>
    </xf>
    <xf numFmtId="0" fontId="9" fillId="6" borderId="1" xfId="0" applyNumberFormat="1" applyFont="1" applyFill="1" applyBorder="1" applyAlignment="1">
      <alignment horizontal="left" vertical="center" wrapText="1" indent="2"/>
    </xf>
    <xf numFmtId="0" fontId="9" fillId="5" borderId="1" xfId="0" applyNumberFormat="1" applyFont="1" applyFill="1" applyBorder="1" applyAlignment="1">
      <alignment horizontal="left" wrapText="1" indent="1"/>
    </xf>
    <xf numFmtId="0" fontId="9" fillId="0" borderId="1" xfId="0" applyNumberFormat="1" applyFont="1" applyFill="1" applyBorder="1" applyAlignment="1">
      <alignment horizontal="left" vertical="center" wrapText="1" indent="3"/>
    </xf>
    <xf numFmtId="0" fontId="9" fillId="3" borderId="1" xfId="0" applyNumberFormat="1" applyFont="1" applyFill="1" applyBorder="1" applyAlignment="1">
      <alignment horizontal="left" wrapText="1" indent="3"/>
    </xf>
    <xf numFmtId="0" fontId="5" fillId="0" borderId="1" xfId="0" applyNumberFormat="1" applyFont="1" applyBorder="1" applyAlignment="1">
      <alignment horizontal="left" indent="1"/>
    </xf>
    <xf numFmtId="0" fontId="10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7" fillId="3" borderId="1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" fontId="8" fillId="4" borderId="1" xfId="0" applyNumberFormat="1" applyFont="1" applyFill="1" applyBorder="1" applyAlignment="1">
      <alignment horizontal="center" vertical="top"/>
    </xf>
    <xf numFmtId="49" fontId="9" fillId="5" borderId="1" xfId="0" applyNumberFormat="1" applyFont="1" applyFill="1" applyBorder="1" applyAlignment="1">
      <alignment horizontal="center" vertical="top"/>
    </xf>
    <xf numFmtId="4" fontId="9" fillId="5" borderId="1" xfId="0" applyNumberFormat="1" applyFont="1" applyFill="1" applyBorder="1" applyAlignment="1">
      <alignment horizontal="center" vertical="top"/>
    </xf>
    <xf numFmtId="49" fontId="9" fillId="6" borderId="1" xfId="0" applyNumberFormat="1" applyFont="1" applyFill="1" applyBorder="1" applyAlignment="1">
      <alignment horizontal="center" vertical="top"/>
    </xf>
    <xf numFmtId="4" fontId="9" fillId="6" borderId="1" xfId="0" applyNumberFormat="1" applyFont="1" applyFill="1" applyBorder="1" applyAlignment="1">
      <alignment horizontal="center" vertical="top"/>
    </xf>
    <xf numFmtId="0" fontId="9" fillId="6" borderId="1" xfId="0" applyNumberFormat="1" applyFont="1" applyFill="1" applyBorder="1" applyAlignment="1">
      <alignment horizontal="left" vertical="top" wrapText="1" indent="2"/>
    </xf>
    <xf numFmtId="49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5" fillId="3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indent="4"/>
    </xf>
    <xf numFmtId="49" fontId="5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/>
    </xf>
    <xf numFmtId="0" fontId="3" fillId="0" borderId="0" xfId="0" applyFont="1"/>
    <xf numFmtId="49" fontId="5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indent="3"/>
    </xf>
    <xf numFmtId="4" fontId="1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9" fillId="3" borderId="7" xfId="0" applyNumberFormat="1" applyFont="1" applyFill="1" applyBorder="1" applyAlignment="1">
      <alignment horizontal="left" vertical="top" wrapText="1" indent="3"/>
    </xf>
    <xf numFmtId="49" fontId="9" fillId="0" borderId="7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/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4" fontId="10" fillId="0" borderId="0" xfId="0" applyNumberFormat="1" applyFont="1"/>
    <xf numFmtId="43" fontId="1" fillId="0" borderId="0" xfId="1" applyFont="1"/>
    <xf numFmtId="43" fontId="1" fillId="0" borderId="0" xfId="0" applyNumberFormat="1" applyFont="1"/>
    <xf numFmtId="43" fontId="13" fillId="0" borderId="0" xfId="1" applyFont="1"/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center" vertical="top"/>
    </xf>
    <xf numFmtId="0" fontId="16" fillId="0" borderId="0" xfId="0" applyFont="1"/>
    <xf numFmtId="49" fontId="17" fillId="0" borderId="1" xfId="0" applyNumberFormat="1" applyFont="1" applyBorder="1" applyAlignment="1">
      <alignment horizontal="center" vertical="top"/>
    </xf>
    <xf numFmtId="0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top"/>
    </xf>
    <xf numFmtId="4" fontId="15" fillId="0" borderId="0" xfId="0" applyNumberFormat="1" applyFont="1"/>
    <xf numFmtId="49" fontId="18" fillId="0" borderId="1" xfId="0" applyNumberFormat="1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left" vertical="top" wrapText="1" indent="1"/>
    </xf>
    <xf numFmtId="49" fontId="18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top"/>
    </xf>
    <xf numFmtId="0" fontId="18" fillId="0" borderId="0" xfId="0" applyFont="1"/>
    <xf numFmtId="4" fontId="18" fillId="0" borderId="0" xfId="0" applyNumberFormat="1" applyFont="1"/>
    <xf numFmtId="0" fontId="17" fillId="0" borderId="1" xfId="0" applyNumberFormat="1" applyFont="1" applyBorder="1" applyAlignment="1">
      <alignment horizontal="left" vertical="top" wrapText="1" indent="1"/>
    </xf>
    <xf numFmtId="164" fontId="17" fillId="0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top" wrapText="1" indent="3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8" fillId="0" borderId="1" xfId="0" applyNumberFormat="1" applyFont="1" applyBorder="1" applyAlignment="1">
      <alignment horizontal="left" vertical="top" wrapText="1" indent="2"/>
    </xf>
    <xf numFmtId="0" fontId="17" fillId="6" borderId="1" xfId="0" applyNumberFormat="1" applyFont="1" applyFill="1" applyBorder="1" applyAlignment="1">
      <alignment horizontal="left" vertical="top" wrapText="1" indent="2"/>
    </xf>
    <xf numFmtId="49" fontId="17" fillId="6" borderId="1" xfId="0" applyNumberFormat="1" applyFont="1" applyFill="1" applyBorder="1" applyAlignment="1">
      <alignment horizontal="center" vertical="top"/>
    </xf>
    <xf numFmtId="164" fontId="17" fillId="6" borderId="1" xfId="0" applyNumberFormat="1" applyFont="1" applyFill="1" applyBorder="1" applyAlignment="1">
      <alignment horizontal="center" vertical="top"/>
    </xf>
    <xf numFmtId="0" fontId="17" fillId="0" borderId="1" xfId="0" applyNumberFormat="1" applyFont="1" applyBorder="1" applyAlignment="1">
      <alignment horizontal="left" vertical="top" wrapText="1" indent="3"/>
    </xf>
    <xf numFmtId="4" fontId="15" fillId="0" borderId="0" xfId="0" applyNumberFormat="1" applyFont="1" applyAlignment="1">
      <alignment vertical="center"/>
    </xf>
    <xf numFmtId="0" fontId="18" fillId="0" borderId="1" xfId="0" applyNumberFormat="1" applyFont="1" applyBorder="1" applyAlignment="1">
      <alignment horizontal="left" vertical="top" wrapText="1" indent="4"/>
    </xf>
    <xf numFmtId="0" fontId="17" fillId="0" borderId="1" xfId="0" applyNumberFormat="1" applyFont="1" applyFill="1" applyBorder="1" applyAlignment="1">
      <alignment horizontal="left" vertical="top" wrapText="1" indent="2"/>
    </xf>
    <xf numFmtId="0" fontId="17" fillId="0" borderId="1" xfId="0" applyNumberFormat="1" applyFont="1" applyBorder="1" applyAlignment="1">
      <alignment horizontal="left" vertical="top" wrapText="1"/>
    </xf>
    <xf numFmtId="3" fontId="15" fillId="0" borderId="0" xfId="0" applyNumberFormat="1" applyFont="1"/>
    <xf numFmtId="49" fontId="17" fillId="3" borderId="1" xfId="0" applyNumberFormat="1" applyFont="1" applyFill="1" applyBorder="1" applyAlignment="1">
      <alignment horizontal="center" vertical="top"/>
    </xf>
    <xf numFmtId="164" fontId="17" fillId="3" borderId="1" xfId="0" applyNumberFormat="1" applyFont="1" applyFill="1" applyBorder="1" applyAlignment="1">
      <alignment horizontal="center" vertical="top"/>
    </xf>
    <xf numFmtId="0" fontId="17" fillId="0" borderId="0" xfId="0" applyFont="1"/>
    <xf numFmtId="0" fontId="15" fillId="0" borderId="0" xfId="0" applyFont="1" applyBorder="1"/>
    <xf numFmtId="4" fontId="15" fillId="0" borderId="0" xfId="0" applyNumberFormat="1" applyFont="1" applyBorder="1"/>
    <xf numFmtId="0" fontId="15" fillId="0" borderId="10" xfId="0" applyFont="1" applyBorder="1"/>
    <xf numFmtId="0" fontId="9" fillId="0" borderId="1" xfId="0" applyNumberFormat="1" applyFont="1" applyFill="1" applyBorder="1" applyAlignment="1">
      <alignment horizontal="left" vertical="top" wrapText="1" indent="3"/>
    </xf>
    <xf numFmtId="49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left" vertical="top" wrapText="1" indent="4"/>
    </xf>
    <xf numFmtId="49" fontId="9" fillId="0" borderId="1" xfId="0" applyNumberFormat="1" applyFont="1" applyFill="1" applyBorder="1" applyAlignment="1">
      <alignment horizontal="center" vertical="top"/>
    </xf>
    <xf numFmtId="49" fontId="9" fillId="0" borderId="7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center" vertical="top"/>
    </xf>
    <xf numFmtId="49" fontId="9" fillId="0" borderId="9" xfId="0" applyNumberFormat="1" applyFont="1" applyBorder="1" applyAlignment="1">
      <alignment horizontal="center" vertical="top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9" xfId="0" applyNumberFormat="1" applyFont="1" applyFill="1" applyBorder="1" applyAlignment="1">
      <alignment horizontal="center" vertical="top"/>
    </xf>
    <xf numFmtId="49" fontId="9" fillId="0" borderId="8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justify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 vertical="justify"/>
    </xf>
    <xf numFmtId="49" fontId="9" fillId="0" borderId="1" xfId="0" applyNumberFormat="1" applyFont="1" applyFill="1" applyBorder="1" applyAlignment="1">
      <alignment horizontal="center" vertical="justify"/>
    </xf>
    <xf numFmtId="49" fontId="9" fillId="0" borderId="8" xfId="0" applyNumberFormat="1" applyFont="1" applyBorder="1" applyAlignment="1">
      <alignment horizontal="center" vertical="justify"/>
    </xf>
    <xf numFmtId="49" fontId="9" fillId="0" borderId="7" xfId="0" applyNumberFormat="1" applyFont="1" applyFill="1" applyBorder="1" applyAlignment="1">
      <alignment horizontal="center" vertical="justify"/>
    </xf>
    <xf numFmtId="49" fontId="5" fillId="0" borderId="1" xfId="0" applyNumberFormat="1" applyFont="1" applyFill="1" applyBorder="1" applyAlignment="1">
      <alignment horizontal="left" vertical="justify"/>
    </xf>
    <xf numFmtId="49" fontId="9" fillId="0" borderId="9" xfId="0" applyNumberFormat="1" applyFont="1" applyFill="1" applyBorder="1" applyAlignment="1">
      <alignment horizontal="center" vertical="justify"/>
    </xf>
    <xf numFmtId="0" fontId="20" fillId="0" borderId="0" xfId="0" applyFont="1"/>
    <xf numFmtId="49" fontId="9" fillId="7" borderId="1" xfId="0" applyNumberFormat="1" applyFont="1" applyFill="1" applyBorder="1" applyAlignment="1">
      <alignment horizontal="left" vertical="center" wrapText="1" indent="2"/>
    </xf>
    <xf numFmtId="49" fontId="9" fillId="7" borderId="1" xfId="0" applyNumberFormat="1" applyFont="1" applyFill="1" applyBorder="1" applyAlignment="1">
      <alignment horizontal="center" vertical="top"/>
    </xf>
    <xf numFmtId="4" fontId="9" fillId="7" borderId="1" xfId="0" applyNumberFormat="1" applyFont="1" applyFill="1" applyBorder="1" applyAlignment="1">
      <alignment horizontal="center" vertical="top"/>
    </xf>
    <xf numFmtId="0" fontId="20" fillId="0" borderId="0" xfId="0" applyFont="1" applyFill="1"/>
    <xf numFmtId="0" fontId="9" fillId="7" borderId="1" xfId="0" applyNumberFormat="1" applyFont="1" applyFill="1" applyBorder="1" applyAlignment="1">
      <alignment horizontal="left" wrapText="1" indent="1"/>
    </xf>
    <xf numFmtId="0" fontId="9" fillId="0" borderId="1" xfId="0" applyNumberFormat="1" applyFont="1" applyFill="1" applyBorder="1" applyAlignment="1">
      <alignment horizontal="left" indent="2"/>
    </xf>
    <xf numFmtId="0" fontId="9" fillId="7" borderId="1" xfId="0" applyNumberFormat="1" applyFont="1" applyFill="1" applyBorder="1" applyAlignment="1">
      <alignment horizontal="left" wrapText="1" indent="2"/>
    </xf>
    <xf numFmtId="0" fontId="9" fillId="6" borderId="1" xfId="0" applyNumberFormat="1" applyFont="1" applyFill="1" applyBorder="1" applyAlignment="1">
      <alignment horizontal="left" wrapText="1" indent="1"/>
    </xf>
    <xf numFmtId="0" fontId="9" fillId="6" borderId="1" xfId="0" applyNumberFormat="1" applyFont="1" applyFill="1" applyBorder="1" applyAlignment="1">
      <alignment horizontal="left" vertical="top" wrapText="1" indent="1"/>
    </xf>
    <xf numFmtId="0" fontId="9" fillId="0" borderId="8" xfId="0" applyNumberFormat="1" applyFont="1" applyFill="1" applyBorder="1" applyAlignment="1">
      <alignment horizontal="left" vertical="top" wrapText="1" indent="3"/>
    </xf>
    <xf numFmtId="49" fontId="9" fillId="0" borderId="8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left" vertical="top" wrapText="1" indent="3"/>
    </xf>
    <xf numFmtId="0" fontId="9" fillId="0" borderId="9" xfId="0" applyNumberFormat="1" applyFont="1" applyFill="1" applyBorder="1" applyAlignment="1">
      <alignment horizontal="left" vertical="top" wrapText="1" indent="3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left" vertical="top" wrapText="1" indent="3"/>
    </xf>
    <xf numFmtId="0" fontId="9" fillId="3" borderId="9" xfId="0" applyNumberFormat="1" applyFont="1" applyFill="1" applyBorder="1" applyAlignment="1">
      <alignment horizontal="left" vertical="top" wrapText="1" indent="3"/>
    </xf>
    <xf numFmtId="0" fontId="1" fillId="0" borderId="0" xfId="0" applyFont="1" applyAlignment="1">
      <alignment horizontal="right" vertical="center" indent="1"/>
    </xf>
    <xf numFmtId="49" fontId="1" fillId="0" borderId="5" xfId="0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left" vertical="top" wrapText="1" indent="3"/>
    </xf>
    <xf numFmtId="49" fontId="9" fillId="0" borderId="7" xfId="0" applyNumberFormat="1" applyFont="1" applyBorder="1" applyAlignment="1">
      <alignment horizontal="center" vertical="top"/>
    </xf>
    <xf numFmtId="49" fontId="9" fillId="0" borderId="9" xfId="0" applyNumberFormat="1" applyFont="1" applyBorder="1" applyAlignment="1">
      <alignment horizontal="center" vertical="top"/>
    </xf>
    <xf numFmtId="49" fontId="9" fillId="0" borderId="8" xfId="0" applyNumberFormat="1" applyFont="1" applyBorder="1" applyAlignment="1">
      <alignment horizontal="center" vertical="top"/>
    </xf>
    <xf numFmtId="0" fontId="9" fillId="3" borderId="7" xfId="0" applyNumberFormat="1" applyFont="1" applyFill="1" applyBorder="1" applyAlignment="1">
      <alignment horizontal="left" vertical="top" wrapText="1" indent="4"/>
    </xf>
    <xf numFmtId="0" fontId="9" fillId="3" borderId="9" xfId="0" applyNumberFormat="1" applyFont="1" applyFill="1" applyBorder="1" applyAlignment="1">
      <alignment horizontal="left" vertical="top" wrapText="1" indent="4"/>
    </xf>
    <xf numFmtId="0" fontId="9" fillId="3" borderId="7" xfId="0" applyNumberFormat="1" applyFont="1" applyFill="1" applyBorder="1" applyAlignment="1">
      <alignment horizontal="center" vertical="top" wrapText="1"/>
    </xf>
    <xf numFmtId="0" fontId="9" fillId="3" borderId="9" xfId="0" applyNumberFormat="1" applyFont="1" applyFill="1" applyBorder="1" applyAlignment="1">
      <alignment horizontal="center" vertical="top" wrapText="1"/>
    </xf>
    <xf numFmtId="0" fontId="9" fillId="3" borderId="8" xfId="0" applyNumberFormat="1" applyFont="1" applyFill="1" applyBorder="1" applyAlignment="1">
      <alignment horizontal="left" vertical="top" wrapText="1" indent="3"/>
    </xf>
    <xf numFmtId="49" fontId="9" fillId="0" borderId="7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center" vertical="top"/>
    </xf>
    <xf numFmtId="0" fontId="9" fillId="0" borderId="7" xfId="0" applyNumberFormat="1" applyFont="1" applyBorder="1" applyAlignment="1">
      <alignment horizontal="left" vertical="top" wrapText="1" indent="2"/>
    </xf>
    <xf numFmtId="0" fontId="9" fillId="0" borderId="9" xfId="0" applyNumberFormat="1" applyFont="1" applyBorder="1" applyAlignment="1">
      <alignment horizontal="left" vertical="top" wrapText="1" indent="2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9" xfId="0" applyNumberFormat="1" applyFont="1" applyFill="1" applyBorder="1" applyAlignment="1">
      <alignment horizontal="center" vertical="top"/>
    </xf>
    <xf numFmtId="0" fontId="9" fillId="0" borderId="7" xfId="0" applyNumberFormat="1" applyFont="1" applyFill="1" applyBorder="1" applyAlignment="1">
      <alignment horizontal="left" vertical="top" wrapText="1" indent="4"/>
    </xf>
    <xf numFmtId="0" fontId="9" fillId="0" borderId="9" xfId="0" applyNumberFormat="1" applyFont="1" applyFill="1" applyBorder="1" applyAlignment="1">
      <alignment horizontal="left" vertical="top" wrapText="1" indent="4"/>
    </xf>
    <xf numFmtId="49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44822</xdr:colOff>
      <xdr:row>3</xdr:row>
      <xdr:rowOff>168072</xdr:rowOff>
    </xdr:from>
    <xdr:to>
      <xdr:col>11</xdr:col>
      <xdr:colOff>930088</xdr:colOff>
      <xdr:row>6</xdr:row>
      <xdr:rowOff>1492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0591595" y="947390"/>
          <a:ext cx="4989675" cy="456875"/>
          <a:chOff x="1819134" y="8347321"/>
          <a:chExt cx="3958812" cy="272133"/>
        </a:xfrm>
      </xdr:grpSpPr>
      <xdr:grpSp>
        <xdr:nvGrpSpPr>
          <xdr:cNvPr id="3" name="Группа 14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3778782" y="8347321"/>
            <a:ext cx="1999164" cy="272133"/>
            <a:chOff x="3471153" y="8347321"/>
            <a:chExt cx="1682227" cy="272133"/>
          </a:xfrm>
        </xdr:grpSpPr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490279" y="8507326"/>
              <a:ext cx="1657404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8" name="Группа 13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GrpSpPr/>
          </xdr:nvGrpSpPr>
          <xdr:grpSpPr>
            <a:xfrm>
              <a:off x="3471153" y="8347321"/>
              <a:ext cx="1682227" cy="146602"/>
              <a:chOff x="3471153" y="8347321"/>
              <a:chExt cx="1682227" cy="146602"/>
            </a:xfrm>
          </xdr:grpSpPr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xmlns="" id="{00000000-0008-0000-0000-000009000000}"/>
                  </a:ext>
                </a:extLst>
              </xdr:cNvPr>
              <xdr:cNvSpPr txBox="1"/>
            </xdr:nvSpPr>
            <xdr:spPr>
              <a:xfrm>
                <a:off x="3471153" y="8347321"/>
                <a:ext cx="1682227" cy="13962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400">
                    <a:effectLst/>
                    <a:latin typeface="PT Astra Serif" panose="020A0603040505020204" pitchFamily="18" charset="-52"/>
                    <a:ea typeface="PT Astra Serif" panose="020A0603040505020204" pitchFamily="18" charset="-52"/>
                  </a:rPr>
                  <a:t>Ю.В.</a:t>
                </a:r>
                <a:r>
                  <a:rPr lang="ru-RU" sz="1400" baseline="0">
                    <a:effectLst/>
                    <a:latin typeface="PT Astra Serif" panose="020A0603040505020204" pitchFamily="18" charset="-52"/>
                    <a:ea typeface="PT Astra Serif" panose="020A0603040505020204" pitchFamily="18" charset="-52"/>
                  </a:rPr>
                  <a:t> Калинюк</a:t>
                </a:r>
                <a:endParaRPr lang="ru-RU" sz="1400">
                  <a:effectLst/>
                  <a:latin typeface="PT Astra Serif" panose="020A0603040505020204" pitchFamily="18" charset="-52"/>
                  <a:ea typeface="PT Astra Serif" panose="020A0603040505020204" pitchFamily="18" charset="-52"/>
                </a:endParaRPr>
              </a:p>
            </xdr:txBody>
          </xdr:sp>
          <xdr:cxnSp macro="">
            <xdr:nvCxnSpPr>
              <xdr:cNvPr id="10" name="Прямая соединительная линия 9">
                <a:extLst>
                  <a:ext uri="{FF2B5EF4-FFF2-40B4-BE49-F238E27FC236}">
                    <a16:creationId xmlns:a16="http://schemas.microsoft.com/office/drawing/2014/main" xmlns="" id="{00000000-0008-0000-0000-00000A000000}"/>
                  </a:ext>
                </a:extLst>
              </xdr:cNvPr>
              <xdr:cNvCxnSpPr/>
            </xdr:nvCxnSpPr>
            <xdr:spPr>
              <a:xfrm>
                <a:off x="3480796" y="8493922"/>
                <a:ext cx="1658619" cy="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GrpSpPr/>
        </xdr:nvGrpSpPr>
        <xdr:grpSpPr>
          <a:xfrm>
            <a:off x="1819134" y="8492613"/>
            <a:ext cx="1843858" cy="117708"/>
            <a:chOff x="3943209" y="8502138"/>
            <a:chExt cx="1843858" cy="117708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 txBox="1"/>
          </xdr:nvSpPr>
          <xdr:spPr>
            <a:xfrm>
              <a:off x="3943209" y="8507718"/>
              <a:ext cx="1840812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cxnSp macro="">
          <xdr:nvCxnSpPr>
            <xdr:cNvPr id="6" name="Прямая соединительная линия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CxnSpPr/>
          </xdr:nvCxnSpPr>
          <xdr:spPr>
            <a:xfrm>
              <a:off x="3946255" y="8502138"/>
              <a:ext cx="184081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419630</xdr:colOff>
      <xdr:row>6</xdr:row>
      <xdr:rowOff>31103</xdr:rowOff>
    </xdr:from>
    <xdr:to>
      <xdr:col>11</xdr:col>
      <xdr:colOff>589244</xdr:colOff>
      <xdr:row>7</xdr:row>
      <xdr:rowOff>58782</xdr:rowOff>
    </xdr:to>
    <xdr:grpSp>
      <xdr:nvGrpSpPr>
        <xdr:cNvPr id="36" name="Группа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GrpSpPr/>
      </xdr:nvGrpSpPr>
      <xdr:grpSpPr>
        <a:xfrm>
          <a:off x="10966403" y="1433876"/>
          <a:ext cx="4274023" cy="218179"/>
          <a:chOff x="8694240" y="1934119"/>
          <a:chExt cx="3127967" cy="228570"/>
        </a:xfrm>
      </xdr:grpSpPr>
      <xdr:grpSp>
        <xdr:nvGrpSpPr>
          <xdr:cNvPr id="26" name="Группа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16" name="Группа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2024 года</a:t>
                </a:r>
              </a:p>
            </xdr:txBody>
          </xdr:sp>
          <xdr:cxnSp macro="">
            <xdr:nvCxnSpPr>
              <xdr:cNvPr id="20" name="Прямая соединительная линия 1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5" name="Прямая соединительная линия 24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 txBox="1"/>
        </xdr:nvSpPr>
        <xdr:spPr>
          <a:xfrm>
            <a:off x="8705445" y="1934119"/>
            <a:ext cx="540000" cy="21741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endParaRPr lang="ru-RU" sz="1200">
              <a:solidFill>
                <a:sysClr val="windowText" lastClr="000000"/>
              </a:solidFill>
              <a:latin typeface="PT Astra Serif" panose="020A0603040505020204" pitchFamily="18" charset="-52"/>
              <a:ea typeface="PT Astra Serif" panose="020A0603040505020204" pitchFamily="18" charset="-52"/>
              <a:cs typeface="Times New Roman" pitchFamily="18" charset="0"/>
            </a:endParaRPr>
          </a:p>
        </xdr:txBody>
      </xdr:sp>
    </xdr:grpSp>
    <xdr:clientData/>
  </xdr:twoCellAnchor>
  <xdr:twoCellAnchor>
    <xdr:from>
      <xdr:col>0</xdr:col>
      <xdr:colOff>4784917</xdr:colOff>
      <xdr:row>10</xdr:row>
      <xdr:rowOff>154122</xdr:rowOff>
    </xdr:from>
    <xdr:to>
      <xdr:col>8</xdr:col>
      <xdr:colOff>145682</xdr:colOff>
      <xdr:row>12</xdr:row>
      <xdr:rowOff>97</xdr:rowOff>
    </xdr:to>
    <xdr:grpSp>
      <xdr:nvGrpSpPr>
        <xdr:cNvPr id="47" name="Группа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GrpSpPr/>
      </xdr:nvGrpSpPr>
      <xdr:grpSpPr>
        <a:xfrm>
          <a:off x="4784917" y="2630622"/>
          <a:ext cx="5907538" cy="400157"/>
          <a:chOff x="4303059" y="3157439"/>
          <a:chExt cx="3742765" cy="249231"/>
        </a:xfrm>
      </xdr:grpSpPr>
      <xdr:grpSp>
        <xdr:nvGrpSpPr>
          <xdr:cNvPr id="37" name="Группа 36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GrpSpPr/>
        </xdr:nvGrpSpPr>
        <xdr:grpSpPr>
          <a:xfrm>
            <a:off x="4812523" y="3157439"/>
            <a:ext cx="3233301" cy="249231"/>
            <a:chOff x="8694240" y="1906862"/>
            <a:chExt cx="3233301" cy="249231"/>
          </a:xfrm>
        </xdr:grpSpPr>
        <xdr:grpSp>
          <xdr:nvGrpSpPr>
            <xdr:cNvPr id="38" name="Группа 37">
              <a:extLst>
                <a:ext uri="{FF2B5EF4-FFF2-40B4-BE49-F238E27FC236}">
                  <a16:creationId xmlns:a16="http://schemas.microsoft.com/office/drawing/2014/main" xmlns="" id="{00000000-0008-0000-0000-000026000000}"/>
                </a:ext>
              </a:extLst>
            </xdr:cNvPr>
            <xdr:cNvGrpSpPr/>
          </xdr:nvGrpSpPr>
          <xdr:grpSpPr>
            <a:xfrm>
              <a:off x="8694240" y="1929187"/>
              <a:ext cx="3233301" cy="226906"/>
              <a:chOff x="6778034" y="1917981"/>
              <a:chExt cx="3233301" cy="226906"/>
            </a:xfrm>
          </xdr:grpSpPr>
          <xdr:grpSp>
            <xdr:nvGrpSpPr>
              <xdr:cNvPr id="41" name="Группа 40">
                <a:extLst>
                  <a:ext uri="{FF2B5EF4-FFF2-40B4-BE49-F238E27FC236}">
                    <a16:creationId xmlns:a16="http://schemas.microsoft.com/office/drawing/2014/main" xmlns="" id="{00000000-0008-0000-0000-000029000000}"/>
                  </a:ext>
                </a:extLst>
              </xdr:cNvPr>
              <xdr:cNvGrpSpPr/>
            </xdr:nvGrpSpPr>
            <xdr:grpSpPr>
              <a:xfrm>
                <a:off x="7450386" y="1917981"/>
                <a:ext cx="2560949" cy="226906"/>
                <a:chOff x="1822180" y="8337303"/>
                <a:chExt cx="2637700" cy="141348"/>
              </a:xfrm>
            </xdr:grpSpPr>
            <xdr:sp macro="" textlink="">
              <xdr:nvSpPr>
                <xdr:cNvPr id="43" name="TextBox 42">
                  <a:extLst>
                    <a:ext uri="{FF2B5EF4-FFF2-40B4-BE49-F238E27FC236}">
                      <a16:creationId xmlns:a16="http://schemas.microsoft.com/office/drawing/2014/main" xmlns="" id="{00000000-0008-0000-0000-00002B000000}"/>
                    </a:ext>
                  </a:extLst>
                </xdr:cNvPr>
                <xdr:cNvSpPr txBox="1"/>
              </xdr:nvSpPr>
              <xdr:spPr>
                <a:xfrm>
                  <a:off x="3478698" y="8337303"/>
                  <a:ext cx="981182" cy="134307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2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2024 года</a:t>
                  </a:r>
                </a:p>
              </xdr:txBody>
            </xdr:sp>
            <xdr:cxnSp macro="">
              <xdr:nvCxnSpPr>
                <xdr:cNvPr id="44" name="Прямая соединительная линия 43">
                  <a:extLst>
                    <a:ext uri="{FF2B5EF4-FFF2-40B4-BE49-F238E27FC236}">
                      <a16:creationId xmlns:a16="http://schemas.microsoft.com/office/drawing/2014/main" xmlns="" id="{00000000-0008-0000-0000-00002C000000}"/>
                    </a:ext>
                  </a:extLst>
                </xdr:cNvPr>
                <xdr:cNvCxnSpPr/>
              </xdr:nvCxnSpPr>
              <xdr:spPr>
                <a:xfrm>
                  <a:off x="1822180" y="8478651"/>
                  <a:ext cx="166855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2" name="Прямая соединительная линия 41">
                <a:extLst>
                  <a:ext uri="{FF2B5EF4-FFF2-40B4-BE49-F238E27FC236}">
                    <a16:creationId xmlns:a16="http://schemas.microsoft.com/office/drawing/2014/main" xmlns="" id="{00000000-0008-0000-0000-00002A000000}"/>
                  </a:ext>
                </a:extLst>
              </xdr:cNvPr>
              <xdr:cNvCxnSpPr/>
            </xdr:nvCxnSpPr>
            <xdr:spPr>
              <a:xfrm>
                <a:off x="6778034" y="2135825"/>
                <a:ext cx="54000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xmlns="" id="{00000000-0008-0000-0000-000027000000}"/>
                </a:ext>
              </a:extLst>
            </xdr:cNvPr>
            <xdr:cNvSpPr txBox="1"/>
          </xdr:nvSpPr>
          <xdr:spPr>
            <a:xfrm>
              <a:off x="8697761" y="1907035"/>
              <a:ext cx="540000" cy="21741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28</a:t>
              </a:r>
            </a:p>
          </xdr:txBody>
        </xdr:sp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xmlns="" id="{00000000-0008-0000-0000-000028000000}"/>
                </a:ext>
              </a:extLst>
            </xdr:cNvPr>
            <xdr:cNvSpPr txBox="1"/>
          </xdr:nvSpPr>
          <xdr:spPr>
            <a:xfrm>
              <a:off x="9363711" y="1906862"/>
              <a:ext cx="1620001" cy="2185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декабря</a:t>
              </a:r>
            </a:p>
          </xdr:txBody>
        </xdr:sp>
      </xdr:grp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 txBox="1"/>
        </xdr:nvSpPr>
        <xdr:spPr>
          <a:xfrm>
            <a:off x="4303059" y="3166782"/>
            <a:ext cx="354698" cy="239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от</a:t>
            </a:r>
          </a:p>
        </xdr:txBody>
      </xdr:sp>
    </xdr:grpSp>
    <xdr:clientData/>
  </xdr:twoCellAnchor>
  <xdr:twoCellAnchor>
    <xdr:from>
      <xdr:col>0</xdr:col>
      <xdr:colOff>2815349</xdr:colOff>
      <xdr:row>13</xdr:row>
      <xdr:rowOff>123264</xdr:rowOff>
    </xdr:from>
    <xdr:to>
      <xdr:col>9</xdr:col>
      <xdr:colOff>1133590</xdr:colOff>
      <xdr:row>14</xdr:row>
      <xdr:rowOff>11206</xdr:rowOff>
    </xdr:to>
    <xdr:grpSp>
      <xdr:nvGrpSpPr>
        <xdr:cNvPr id="83" name="Группа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GrpSpPr/>
      </xdr:nvGrpSpPr>
      <xdr:grpSpPr>
        <a:xfrm>
          <a:off x="2815349" y="3344446"/>
          <a:ext cx="10423650" cy="268942"/>
          <a:chOff x="2783727" y="3675529"/>
          <a:chExt cx="7563965" cy="291353"/>
        </a:xfrm>
      </xdr:grpSpPr>
      <xdr:sp macro="" textlink="">
        <xdr:nvSpPr>
          <xdr:cNvPr id="80" name="TextBox 79">
            <a:extLst>
              <a:ext uri="{FF2B5EF4-FFF2-40B4-BE49-F238E27FC236}">
                <a16:creationId xmlns:a16="http://schemas.microsoft.com/office/drawing/2014/main" xmlns="" id="{00000000-0008-0000-0000-000050000000}"/>
              </a:ext>
            </a:extLst>
          </xdr:cNvPr>
          <xdr:cNvSpPr txBox="1"/>
        </xdr:nvSpPr>
        <xdr:spPr>
          <a:xfrm>
            <a:off x="2783727" y="3675529"/>
            <a:ext cx="7560000" cy="28014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ru-RU" sz="1200">
                <a:latin typeface="PT Astra Serif" panose="020A0603040505020204" pitchFamily="18" charset="-52"/>
                <a:ea typeface="PT Astra Serif" panose="020A0603040505020204" pitchFamily="18" charset="-52"/>
              </a:rPr>
              <a:t>Департамент образования Томской области</a:t>
            </a:r>
          </a:p>
        </xdr:txBody>
      </xdr:sp>
      <xdr:cxnSp macro="">
        <xdr:nvCxnSpPr>
          <xdr:cNvPr id="82" name="Прямая соединительная линия 81">
            <a:extLst>
              <a:ext uri="{FF2B5EF4-FFF2-40B4-BE49-F238E27FC236}">
                <a16:creationId xmlns:a16="http://schemas.microsoft.com/office/drawing/2014/main" xmlns="" id="{00000000-0008-0000-0000-000052000000}"/>
              </a:ext>
            </a:extLst>
          </xdr:cNvPr>
          <xdr:cNvCxnSpPr/>
        </xdr:nvCxnSpPr>
        <xdr:spPr>
          <a:xfrm>
            <a:off x="2787692" y="3966882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2798776</xdr:colOff>
      <xdr:row>14</xdr:row>
      <xdr:rowOff>22411</xdr:rowOff>
    </xdr:from>
    <xdr:to>
      <xdr:col>9</xdr:col>
      <xdr:colOff>1117511</xdr:colOff>
      <xdr:row>17</xdr:row>
      <xdr:rowOff>470</xdr:rowOff>
    </xdr:to>
    <xdr:grpSp>
      <xdr:nvGrpSpPr>
        <xdr:cNvPr id="84" name="Группа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GrpSpPr/>
      </xdr:nvGrpSpPr>
      <xdr:grpSpPr>
        <a:xfrm>
          <a:off x="2798776" y="3624593"/>
          <a:ext cx="10424144" cy="549559"/>
          <a:chOff x="2769184" y="3560973"/>
          <a:chExt cx="7564519" cy="596411"/>
        </a:xfrm>
      </xdr:grpSpPr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xmlns="" id="{00000000-0008-0000-0000-000055000000}"/>
              </a:ext>
            </a:extLst>
          </xdr:cNvPr>
          <xdr:cNvSpPr txBox="1"/>
        </xdr:nvSpPr>
        <xdr:spPr>
          <a:xfrm>
            <a:off x="2773703" y="3560973"/>
            <a:ext cx="7560000" cy="58380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1400" b="1">
                <a:latin typeface="PT Astra Serif" panose="020A0603040505020204" pitchFamily="18" charset="-52"/>
                <a:ea typeface="PT Astra Serif" panose="020A0603040505020204" pitchFamily="18" charset="-52"/>
              </a:rPr>
              <a:t>ОГБПОУ "Кривошеинский агропромышленный техникум"</a:t>
            </a:r>
          </a:p>
        </xdr:txBody>
      </xdr:sp>
      <xdr:cxnSp macro="">
        <xdr:nvCxnSpPr>
          <xdr:cNvPr id="86" name="Прямая соединительная линия 85">
            <a:extLst>
              <a:ext uri="{FF2B5EF4-FFF2-40B4-BE49-F238E27FC236}">
                <a16:creationId xmlns:a16="http://schemas.microsoft.com/office/drawing/2014/main" xmlns="" id="{00000000-0008-0000-0000-000056000000}"/>
              </a:ext>
            </a:extLst>
          </xdr:cNvPr>
          <xdr:cNvCxnSpPr/>
        </xdr:nvCxnSpPr>
        <xdr:spPr>
          <a:xfrm>
            <a:off x="2769184" y="4157384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1367118</xdr:colOff>
      <xdr:row>6</xdr:row>
      <xdr:rowOff>0</xdr:rowOff>
    </xdr:from>
    <xdr:to>
      <xdr:col>10</xdr:col>
      <xdr:colOff>683558</xdr:colOff>
      <xdr:row>7</xdr:row>
      <xdr:rowOff>44824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0567147" y="1411941"/>
          <a:ext cx="2207558" cy="2465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ru-RU" sz="1200">
            <a:solidFill>
              <a:sysClr val="windowText" lastClr="000000"/>
            </a:solidFill>
            <a:latin typeface="PT Astra Serif" panose="020A0603040505020204" pitchFamily="18" charset="-52"/>
            <a:ea typeface="PT Astra Serif" panose="020A0603040505020204" pitchFamily="18" charset="-52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684049</xdr:colOff>
      <xdr:row>43</xdr:row>
      <xdr:rowOff>57973</xdr:rowOff>
    </xdr:from>
    <xdr:to>
      <xdr:col>2</xdr:col>
      <xdr:colOff>1147</xdr:colOff>
      <xdr:row>46</xdr:row>
      <xdr:rowOff>66261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1194589" y="11385865"/>
          <a:ext cx="5947514" cy="538132"/>
          <a:chOff x="1057275" y="8239125"/>
          <a:chExt cx="4686299" cy="466724"/>
        </a:xfrm>
      </xdr:grpSpPr>
      <xdr:grpSp>
        <xdr:nvGrpSpPr>
          <xdr:cNvPr id="3" name="Группа 14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GrpSpPr/>
        </xdr:nvGrpSpPr>
        <xdr:grpSpPr>
          <a:xfrm>
            <a:off x="3400425" y="8280614"/>
            <a:ext cx="2343149" cy="356472"/>
            <a:chOff x="3152776" y="8280614"/>
            <a:chExt cx="1971674" cy="356472"/>
          </a:xfrm>
        </xdr:grpSpPr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xmlns="" id="{00000000-0008-0000-0100-000009000000}"/>
                </a:ext>
              </a:extLst>
            </xdr:cNvPr>
            <xdr:cNvSpPr txBox="1"/>
          </xdr:nvSpPr>
          <xdr:spPr>
            <a:xfrm>
              <a:off x="3152776" y="8486775"/>
              <a:ext cx="1952625" cy="1503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10" name="Группа 13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GrpSpPr/>
          </xdr:nvGrpSpPr>
          <xdr:grpSpPr>
            <a:xfrm>
              <a:off x="3162300" y="8280614"/>
              <a:ext cx="1962150" cy="225211"/>
              <a:chOff x="3162300" y="8280614"/>
              <a:chExt cx="1962150" cy="225211"/>
            </a:xfrm>
          </xdr:grpSpPr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xmlns="" id="{00000000-0008-0000-0100-00000B000000}"/>
                  </a:ext>
                </a:extLst>
              </xdr:cNvPr>
              <xdr:cNvSpPr txBox="1"/>
            </xdr:nvSpPr>
            <xdr:spPr>
              <a:xfrm>
                <a:off x="3174111" y="8280614"/>
                <a:ext cx="1943100" cy="19901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Сайнакова Н.Н.</a:t>
                </a:r>
              </a:p>
            </xdr:txBody>
          </xdr:sp>
          <xdr:cxnSp macro="">
            <xdr:nvCxnSpPr>
              <xdr:cNvPr id="12" name="Прямая соединительная линия 11">
                <a:extLst>
                  <a:ext uri="{FF2B5EF4-FFF2-40B4-BE49-F238E27FC236}">
                    <a16:creationId xmlns:a16="http://schemas.microsoft.com/office/drawing/2014/main" xmlns="" id="{00000000-0008-0000-0100-00000C000000}"/>
                  </a:ext>
                </a:extLst>
              </xdr:cNvPr>
              <xdr:cNvCxnSpPr/>
            </xdr:nvCxnSpPr>
            <xdr:spPr>
              <a:xfrm>
                <a:off x="3162300" y="8505825"/>
                <a:ext cx="19621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GrpSpPr/>
        </xdr:nvGrpSpPr>
        <xdr:grpSpPr>
          <a:xfrm>
            <a:off x="1057275" y="8239125"/>
            <a:ext cx="2028825" cy="466724"/>
            <a:chOff x="3181350" y="8248650"/>
            <a:chExt cx="2028825" cy="466724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100-000005000000}"/>
                </a:ext>
              </a:extLst>
            </xdr:cNvPr>
            <xdr:cNvSpPr txBox="1"/>
          </xdr:nvSpPr>
          <xdr:spPr>
            <a:xfrm>
              <a:off x="3257550" y="8486775"/>
              <a:ext cx="1952625" cy="228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grpSp>
          <xdr:nvGrpSpPr>
            <xdr:cNvPr id="6" name="Группа 13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GrpSpPr/>
          </xdr:nvGrpSpPr>
          <xdr:grpSpPr>
            <a:xfrm>
              <a:off x="3181350" y="8248650"/>
              <a:ext cx="1943100" cy="257175"/>
              <a:chOff x="3181350" y="8248650"/>
              <a:chExt cx="1943100" cy="257175"/>
            </a:xfrm>
          </xdr:grpSpPr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xmlns="" id="{00000000-0008-0000-0100-000007000000}"/>
                  </a:ext>
                </a:extLst>
              </xdr:cNvPr>
              <xdr:cNvSpPr txBox="1"/>
            </xdr:nvSpPr>
            <xdr:spPr>
              <a:xfrm>
                <a:off x="3181350" y="8248650"/>
                <a:ext cx="1943100" cy="257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b"/>
              <a:lstStyle/>
              <a:p>
                <a:pPr algn="ctr"/>
                <a:endPara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endParaRPr>
              </a:p>
            </xdr:txBody>
          </xdr:sp>
          <xdr:cxnSp macro="">
            <xdr:nvCxnSpPr>
              <xdr:cNvPr id="8" name="Прямая соединительная линия 7">
                <a:extLst>
                  <a:ext uri="{FF2B5EF4-FFF2-40B4-BE49-F238E27FC236}">
                    <a16:creationId xmlns:a16="http://schemas.microsoft.com/office/drawing/2014/main" xmlns="" id="{00000000-0008-0000-0100-000008000000}"/>
                  </a:ext>
                </a:extLst>
              </xdr:cNvPr>
              <xdr:cNvCxnSpPr/>
            </xdr:nvCxnSpPr>
            <xdr:spPr>
              <a:xfrm>
                <a:off x="3467100" y="8505825"/>
                <a:ext cx="16573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5</xdr:col>
      <xdr:colOff>4434</xdr:colOff>
      <xdr:row>53</xdr:row>
      <xdr:rowOff>115134</xdr:rowOff>
    </xdr:from>
    <xdr:to>
      <xdr:col>8</xdr:col>
      <xdr:colOff>1028</xdr:colOff>
      <xdr:row>54</xdr:row>
      <xdr:rowOff>169834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pSpPr/>
      </xdr:nvGrpSpPr>
      <xdr:grpSpPr>
        <a:xfrm>
          <a:off x="9733142" y="13197658"/>
          <a:ext cx="4546242" cy="228944"/>
          <a:chOff x="8694240" y="1922048"/>
          <a:chExt cx="3127967" cy="240641"/>
        </a:xfrm>
      </xdr:grpSpPr>
      <xdr:grpSp>
        <xdr:nvGrpSpPr>
          <xdr:cNvPr id="25" name="Группа 24">
            <a:extLst>
              <a:ext uri="{FF2B5EF4-FFF2-40B4-BE49-F238E27FC236}">
                <a16:creationId xmlns:a16="http://schemas.microsoft.com/office/drawing/2014/main" xmlns="" id="{00000000-0008-0000-0100-000025000000}"/>
              </a:ext>
            </a:extLst>
          </xdr:cNvPr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28" name="Группа 27">
              <a:extLst>
                <a:ext uri="{FF2B5EF4-FFF2-40B4-BE49-F238E27FC236}">
                  <a16:creationId xmlns:a16="http://schemas.microsoft.com/office/drawing/2014/main" xmlns="" id="{00000000-0008-0000-0100-000028000000}"/>
                </a:ext>
              </a:extLst>
            </xdr:cNvPr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30" name="TextBox 29">
                <a:extLst>
                  <a:ext uri="{FF2B5EF4-FFF2-40B4-BE49-F238E27FC236}">
                    <a16:creationId xmlns:a16="http://schemas.microsoft.com/office/drawing/2014/main" xmlns="" id="{00000000-0008-0000-0100-00002A000000}"/>
                  </a:ext>
                </a:extLst>
              </xdr:cNvPr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2024 года</a:t>
                </a:r>
              </a:p>
            </xdr:txBody>
          </xdr:sp>
          <xdr:cxnSp macro="">
            <xdr:nvCxnSpPr>
              <xdr:cNvPr id="31" name="Прямая соединительная линия 30">
                <a:extLst>
                  <a:ext uri="{FF2B5EF4-FFF2-40B4-BE49-F238E27FC236}">
                    <a16:creationId xmlns:a16="http://schemas.microsoft.com/office/drawing/2014/main" xmlns="" id="{00000000-0008-0000-0100-00002B000000}"/>
                  </a:ext>
                </a:extLst>
              </xdr:cNvPr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9" name="Прямая соединительная линия 28">
              <a:extLst>
                <a:ext uri="{FF2B5EF4-FFF2-40B4-BE49-F238E27FC236}">
                  <a16:creationId xmlns:a16="http://schemas.microsoft.com/office/drawing/2014/main" xmlns="" id="{00000000-0008-0000-0100-000029000000}"/>
                </a:ext>
              </a:extLst>
            </xdr:cNvPr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xmlns="" id="{00000000-0008-0000-0100-000026000000}"/>
              </a:ext>
            </a:extLst>
          </xdr:cNvPr>
          <xdr:cNvSpPr txBox="1"/>
        </xdr:nvSpPr>
        <xdr:spPr>
          <a:xfrm>
            <a:off x="8696535" y="1934119"/>
            <a:ext cx="540000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28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xmlns="" id="{00000000-0008-0000-0100-000027000000}"/>
              </a:ext>
            </a:extLst>
          </xdr:cNvPr>
          <xdr:cNvSpPr txBox="1"/>
        </xdr:nvSpPr>
        <xdr:spPr>
          <a:xfrm>
            <a:off x="9362108" y="1922048"/>
            <a:ext cx="1620001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декабря</a:t>
            </a:r>
          </a:p>
        </xdr:txBody>
      </xdr:sp>
    </xdr:grpSp>
    <xdr:clientData/>
  </xdr:twoCellAnchor>
  <xdr:twoCellAnchor>
    <xdr:from>
      <xdr:col>1</xdr:col>
      <xdr:colOff>1442357</xdr:colOff>
      <xdr:row>50</xdr:row>
      <xdr:rowOff>118238</xdr:rowOff>
    </xdr:from>
    <xdr:to>
      <xdr:col>4</xdr:col>
      <xdr:colOff>674965</xdr:colOff>
      <xdr:row>53</xdr:row>
      <xdr:rowOff>167725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pSpPr/>
      </xdr:nvGrpSpPr>
      <xdr:grpSpPr>
        <a:xfrm>
          <a:off x="1963565" y="12669394"/>
          <a:ext cx="7266120" cy="583903"/>
          <a:chOff x="1560300" y="12711291"/>
          <a:chExt cx="7476613" cy="631013"/>
        </a:xfrm>
      </xdr:grpSpPr>
      <xdr:grpSp>
        <xdr:nvGrpSpPr>
          <xdr:cNvPr id="33" name="Группа 32">
            <a:extLst>
              <a:ext uri="{FF2B5EF4-FFF2-40B4-BE49-F238E27FC236}">
                <a16:creationId xmlns:a16="http://schemas.microsoft.com/office/drawing/2014/main" xmlns="" id="{00000000-0008-0000-0100-000018000000}"/>
              </a:ext>
            </a:extLst>
          </xdr:cNvPr>
          <xdr:cNvGrpSpPr/>
        </xdr:nvGrpSpPr>
        <xdr:grpSpPr>
          <a:xfrm>
            <a:off x="1560300" y="12711291"/>
            <a:ext cx="5228673" cy="631013"/>
            <a:chOff x="1334439" y="8146674"/>
            <a:chExt cx="3558291" cy="490412"/>
          </a:xfrm>
        </xdr:grpSpPr>
        <xdr:grpSp>
          <xdr:nvGrpSpPr>
            <xdr:cNvPr id="37" name="Группа 14">
              <a:extLst>
                <a:ext uri="{FF2B5EF4-FFF2-40B4-BE49-F238E27FC236}">
                  <a16:creationId xmlns:a16="http://schemas.microsoft.com/office/drawing/2014/main" xmlns="" id="{00000000-0008-0000-0100-000019000000}"/>
                </a:ext>
              </a:extLst>
            </xdr:cNvPr>
            <xdr:cNvGrpSpPr/>
          </xdr:nvGrpSpPr>
          <xdr:grpSpPr>
            <a:xfrm>
              <a:off x="3411742" y="8291315"/>
              <a:ext cx="1480988" cy="345771"/>
              <a:chOff x="3162300" y="8291315"/>
              <a:chExt cx="1246198" cy="345771"/>
            </a:xfrm>
          </xdr:grpSpPr>
          <xdr:sp macro="" textlink="">
            <xdr:nvSpPr>
              <xdr:cNvPr id="43" name="TextBox 42">
                <a:extLst>
                  <a:ext uri="{FF2B5EF4-FFF2-40B4-BE49-F238E27FC236}">
                    <a16:creationId xmlns:a16="http://schemas.microsoft.com/office/drawing/2014/main" xmlns="" id="{00000000-0008-0000-0100-00001F000000}"/>
                  </a:ext>
                </a:extLst>
              </xdr:cNvPr>
              <xdr:cNvSpPr txBox="1"/>
            </xdr:nvSpPr>
            <xdr:spPr>
              <a:xfrm>
                <a:off x="3171585" y="8486775"/>
                <a:ext cx="1236913" cy="15031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(фамилия, инициалы)</a:t>
                </a:r>
              </a:p>
            </xdr:txBody>
          </xdr:sp>
          <xdr:grpSp>
            <xdr:nvGrpSpPr>
              <xdr:cNvPr id="44" name="Группа 13">
                <a:extLst>
                  <a:ext uri="{FF2B5EF4-FFF2-40B4-BE49-F238E27FC236}">
                    <a16:creationId xmlns:a16="http://schemas.microsoft.com/office/drawing/2014/main" xmlns="" id="{00000000-0008-0000-0100-000020000000}"/>
                  </a:ext>
                </a:extLst>
              </xdr:cNvPr>
              <xdr:cNvGrpSpPr/>
            </xdr:nvGrpSpPr>
            <xdr:grpSpPr>
              <a:xfrm>
                <a:off x="3162300" y="8291315"/>
                <a:ext cx="1244677" cy="214510"/>
                <a:chOff x="3162300" y="8291315"/>
                <a:chExt cx="1244677" cy="214510"/>
              </a:xfrm>
            </xdr:grpSpPr>
            <xdr:sp macro="" textlink="">
              <xdr:nvSpPr>
                <xdr:cNvPr id="45" name="TextBox 44">
                  <a:extLst>
                    <a:ext uri="{FF2B5EF4-FFF2-40B4-BE49-F238E27FC236}">
                      <a16:creationId xmlns:a16="http://schemas.microsoft.com/office/drawing/2014/main" xmlns="" id="{00000000-0008-0000-0100-000021000000}"/>
                    </a:ext>
                  </a:extLst>
                </xdr:cNvPr>
                <xdr:cNvSpPr txBox="1"/>
              </xdr:nvSpPr>
              <xdr:spPr>
                <a:xfrm>
                  <a:off x="3170064" y="8291315"/>
                  <a:ext cx="1236913" cy="196691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Матыскина Е.А.</a:t>
                  </a:r>
                </a:p>
              </xdr:txBody>
            </xdr:sp>
            <xdr:cxnSp macro="">
              <xdr:nvCxnSpPr>
                <xdr:cNvPr id="46" name="Прямая соединительная линия 45">
                  <a:extLst>
                    <a:ext uri="{FF2B5EF4-FFF2-40B4-BE49-F238E27FC236}">
                      <a16:creationId xmlns:a16="http://schemas.microsoft.com/office/drawing/2014/main" xmlns="" id="{00000000-0008-0000-0100-000022000000}"/>
                    </a:ext>
                  </a:extLst>
                </xdr:cNvPr>
                <xdr:cNvCxnSpPr/>
              </xdr:nvCxnSpPr>
              <xdr:spPr>
                <a:xfrm>
                  <a:off x="3162300" y="8505825"/>
                  <a:ext cx="1236913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38" name="Группа 15">
              <a:extLst>
                <a:ext uri="{FF2B5EF4-FFF2-40B4-BE49-F238E27FC236}">
                  <a16:creationId xmlns:a16="http://schemas.microsoft.com/office/drawing/2014/main" xmlns="" id="{00000000-0008-0000-0100-00001A000000}"/>
                </a:ext>
              </a:extLst>
            </xdr:cNvPr>
            <xdr:cNvGrpSpPr/>
          </xdr:nvGrpSpPr>
          <xdr:grpSpPr>
            <a:xfrm>
              <a:off x="1334439" y="8146674"/>
              <a:ext cx="1968524" cy="477263"/>
              <a:chOff x="3458514" y="8156199"/>
              <a:chExt cx="1968524" cy="477263"/>
            </a:xfrm>
          </xdr:grpSpPr>
          <xdr:sp macro="" textlink="">
            <xdr:nvSpPr>
              <xdr:cNvPr id="39" name="TextBox 38">
                <a:extLst>
                  <a:ext uri="{FF2B5EF4-FFF2-40B4-BE49-F238E27FC236}">
                    <a16:creationId xmlns:a16="http://schemas.microsoft.com/office/drawing/2014/main" xmlns="" id="{00000000-0008-0000-0100-00001B000000}"/>
                  </a:ext>
                </a:extLst>
              </xdr:cNvPr>
              <xdr:cNvSpPr txBox="1"/>
            </xdr:nvSpPr>
            <xdr:spPr>
              <a:xfrm>
                <a:off x="3463188" y="8497152"/>
                <a:ext cx="1959939" cy="13631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(должность)</a:t>
                </a:r>
              </a:p>
            </xdr:txBody>
          </xdr:sp>
          <xdr:grpSp>
            <xdr:nvGrpSpPr>
              <xdr:cNvPr id="40" name="Группа 13">
                <a:extLst>
                  <a:ext uri="{FF2B5EF4-FFF2-40B4-BE49-F238E27FC236}">
                    <a16:creationId xmlns:a16="http://schemas.microsoft.com/office/drawing/2014/main" xmlns="" id="{00000000-0008-0000-0100-00001C000000}"/>
                  </a:ext>
                </a:extLst>
              </xdr:cNvPr>
              <xdr:cNvGrpSpPr/>
            </xdr:nvGrpSpPr>
            <xdr:grpSpPr>
              <a:xfrm>
                <a:off x="3458514" y="8156199"/>
                <a:ext cx="1968524" cy="360002"/>
                <a:chOff x="3458514" y="8156199"/>
                <a:chExt cx="1968524" cy="360002"/>
              </a:xfrm>
            </xdr:grpSpPr>
            <xdr:sp macro="" textlink="">
              <xdr:nvSpPr>
                <xdr:cNvPr id="41" name="TextBox 40">
                  <a:extLst>
                    <a:ext uri="{FF2B5EF4-FFF2-40B4-BE49-F238E27FC236}">
                      <a16:creationId xmlns:a16="http://schemas.microsoft.com/office/drawing/2014/main" xmlns="" id="{00000000-0008-0000-0100-00001D000000}"/>
                    </a:ext>
                  </a:extLst>
                </xdr:cNvPr>
                <xdr:cNvSpPr txBox="1"/>
              </xdr:nvSpPr>
              <xdr:spPr>
                <a:xfrm>
                  <a:off x="3458514" y="8156199"/>
                  <a:ext cx="1959938" cy="34334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b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Главный бухгалтер</a:t>
                  </a:r>
                </a:p>
              </xdr:txBody>
            </xdr:sp>
            <xdr:cxnSp macro="">
              <xdr:nvCxnSpPr>
                <xdr:cNvPr id="42" name="Прямая соединительная линия 41">
                  <a:extLst>
                    <a:ext uri="{FF2B5EF4-FFF2-40B4-BE49-F238E27FC236}">
                      <a16:creationId xmlns:a16="http://schemas.microsoft.com/office/drawing/2014/main" xmlns="" id="{00000000-0008-0000-0100-00001E000000}"/>
                    </a:ext>
                  </a:extLst>
                </xdr:cNvPr>
                <xdr:cNvCxnSpPr/>
              </xdr:nvCxnSpPr>
              <xdr:spPr>
                <a:xfrm>
                  <a:off x="3467100" y="8516201"/>
                  <a:ext cx="1959938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xmlns="" id="{00000000-0008-0000-0100-000034000000}"/>
              </a:ext>
            </a:extLst>
          </xdr:cNvPr>
          <xdr:cNvSpPr txBox="1"/>
        </xdr:nvSpPr>
        <xdr:spPr>
          <a:xfrm>
            <a:off x="6876913" y="13140958"/>
            <a:ext cx="2160000" cy="200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800"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(телефон)</a:t>
            </a: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xmlns="" id="{00000000-0008-0000-0100-000035000000}"/>
              </a:ext>
            </a:extLst>
          </xdr:cNvPr>
          <xdr:cNvSpPr txBox="1"/>
        </xdr:nvSpPr>
        <xdr:spPr>
          <a:xfrm>
            <a:off x="6874257" y="12893457"/>
            <a:ext cx="2160000" cy="25199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1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83825121479</a:t>
            </a:r>
          </a:p>
        </xdr:txBody>
      </xdr:sp>
      <xdr:cxnSp macro="">
        <xdr:nvCxnSpPr>
          <xdr:cNvPr id="36" name="Прямая соединительная линия 35">
            <a:extLst>
              <a:ext uri="{FF2B5EF4-FFF2-40B4-BE49-F238E27FC236}">
                <a16:creationId xmlns:a16="http://schemas.microsoft.com/office/drawing/2014/main" xmlns="" id="{00000000-0008-0000-0100-000036000000}"/>
              </a:ext>
            </a:extLst>
          </xdr:cNvPr>
          <xdr:cNvCxnSpPr/>
        </xdr:nvCxnSpPr>
        <xdr:spPr>
          <a:xfrm>
            <a:off x="6860699" y="13175106"/>
            <a:ext cx="21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7"/>
  <sheetViews>
    <sheetView tabSelected="1" view="pageBreakPreview" topLeftCell="A128" zoomScale="55" zoomScaleNormal="75" zoomScaleSheetLayoutView="55" workbookViewId="0">
      <selection activeCell="A136" sqref="A136:A137"/>
    </sheetView>
  </sheetViews>
  <sheetFormatPr defaultRowHeight="15"/>
  <cols>
    <col min="1" max="1" width="73.375" style="1" customWidth="1"/>
    <col min="2" max="2" width="8" style="1" customWidth="1"/>
    <col min="3" max="3" width="13.375" style="1" customWidth="1"/>
    <col min="4" max="4" width="5.625" style="1" bestFit="1" customWidth="1"/>
    <col min="5" max="5" width="7.25" style="1" customWidth="1"/>
    <col min="6" max="6" width="15.875" style="1" customWidth="1"/>
    <col min="7" max="7" width="6.25" style="1" customWidth="1"/>
    <col min="8" max="8" width="8.5" style="1" customWidth="1"/>
    <col min="9" max="9" width="20.375" style="3" bestFit="1" customWidth="1"/>
    <col min="10" max="10" width="17.5" style="3" bestFit="1" customWidth="1"/>
    <col min="11" max="11" width="16" style="3" customWidth="1"/>
    <col min="12" max="12" width="15.25" style="3" customWidth="1"/>
    <col min="13" max="13" width="15.375" style="1" bestFit="1" customWidth="1"/>
    <col min="14" max="14" width="16" style="1" bestFit="1" customWidth="1"/>
    <col min="15" max="15" width="23.375" style="1" customWidth="1"/>
    <col min="16" max="18" width="16" style="1" bestFit="1" customWidth="1"/>
    <col min="19" max="16384" width="9" style="1"/>
  </cols>
  <sheetData>
    <row r="1" spans="1:12">
      <c r="I1" s="191" t="s">
        <v>9</v>
      </c>
      <c r="J1" s="191"/>
      <c r="K1" s="191"/>
      <c r="L1" s="191"/>
    </row>
    <row r="2" spans="1:12" ht="31.5" customHeight="1">
      <c r="I2" s="192" t="s">
        <v>248</v>
      </c>
      <c r="J2" s="192"/>
      <c r="K2" s="192"/>
      <c r="L2" s="192"/>
    </row>
    <row r="3" spans="1:12">
      <c r="I3" s="193" t="s">
        <v>10</v>
      </c>
      <c r="J3" s="193"/>
      <c r="K3" s="193"/>
      <c r="L3" s="193"/>
    </row>
    <row r="5" spans="1:12" ht="19.5" customHeight="1"/>
    <row r="10" spans="1:12" ht="39.75" customHeight="1" thickBot="1">
      <c r="A10" s="185" t="s">
        <v>249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</row>
    <row r="11" spans="1:12">
      <c r="L11" s="4" t="s">
        <v>11</v>
      </c>
    </row>
    <row r="12" spans="1:12" ht="28.5" customHeight="1">
      <c r="K12" s="197" t="s">
        <v>12</v>
      </c>
      <c r="L12" s="194">
        <v>45654</v>
      </c>
    </row>
    <row r="13" spans="1:12">
      <c r="K13" s="197"/>
      <c r="L13" s="194"/>
    </row>
    <row r="14" spans="1:12" ht="30">
      <c r="A14" s="8" t="s">
        <v>17</v>
      </c>
      <c r="K14" s="7" t="s">
        <v>13</v>
      </c>
      <c r="L14" s="5">
        <v>816</v>
      </c>
    </row>
    <row r="15" spans="1:12">
      <c r="K15" s="197" t="s">
        <v>14</v>
      </c>
      <c r="L15" s="198" t="s">
        <v>241</v>
      </c>
    </row>
    <row r="16" spans="1:12">
      <c r="K16" s="197"/>
      <c r="L16" s="198"/>
    </row>
    <row r="17" spans="1:12">
      <c r="A17" s="1" t="s">
        <v>18</v>
      </c>
      <c r="K17" s="197" t="s">
        <v>15</v>
      </c>
      <c r="L17" s="198" t="s">
        <v>242</v>
      </c>
    </row>
    <row r="18" spans="1:12">
      <c r="K18" s="197"/>
      <c r="L18" s="198"/>
    </row>
    <row r="19" spans="1:12" ht="15.75" thickBot="1">
      <c r="A19" s="1" t="s">
        <v>19</v>
      </c>
      <c r="K19" s="7" t="s">
        <v>16</v>
      </c>
      <c r="L19" s="6">
        <v>383</v>
      </c>
    </row>
    <row r="20" spans="1:12" ht="18.75">
      <c r="A20" s="186" t="s">
        <v>20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  <row r="22" spans="1:12" ht="15" customHeight="1">
      <c r="A22" s="189" t="s">
        <v>0</v>
      </c>
      <c r="B22" s="181" t="s">
        <v>1</v>
      </c>
      <c r="C22" s="181" t="s">
        <v>393</v>
      </c>
      <c r="D22" s="187" t="s">
        <v>2</v>
      </c>
      <c r="E22" s="187"/>
      <c r="F22" s="187"/>
      <c r="G22" s="187"/>
      <c r="H22" s="187"/>
      <c r="I22" s="188" t="s">
        <v>3</v>
      </c>
      <c r="J22" s="188"/>
      <c r="K22" s="188"/>
      <c r="L22" s="188"/>
    </row>
    <row r="23" spans="1:12" ht="45">
      <c r="A23" s="190"/>
      <c r="B23" s="182"/>
      <c r="C23" s="182"/>
      <c r="D23" s="2" t="s">
        <v>4</v>
      </c>
      <c r="E23" s="2" t="s">
        <v>5</v>
      </c>
      <c r="F23" s="2" t="s">
        <v>6</v>
      </c>
      <c r="G23" s="2" t="s">
        <v>231</v>
      </c>
      <c r="H23" s="2" t="s">
        <v>7</v>
      </c>
      <c r="I23" s="97" t="s">
        <v>232</v>
      </c>
      <c r="J23" s="97" t="s">
        <v>245</v>
      </c>
      <c r="K23" s="97" t="s">
        <v>250</v>
      </c>
      <c r="L23" s="2" t="s">
        <v>8</v>
      </c>
    </row>
    <row r="24" spans="1:12" s="80" customFormat="1" ht="11.25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  <c r="I24" s="9">
        <v>9</v>
      </c>
      <c r="J24" s="9">
        <v>10</v>
      </c>
      <c r="K24" s="9">
        <v>11</v>
      </c>
      <c r="L24" s="9">
        <v>12</v>
      </c>
    </row>
    <row r="25" spans="1:12" ht="15.75">
      <c r="A25" s="19" t="s">
        <v>21</v>
      </c>
      <c r="B25" s="50" t="s">
        <v>257</v>
      </c>
      <c r="C25" s="50"/>
      <c r="D25" s="50" t="s">
        <v>28</v>
      </c>
      <c r="E25" s="50" t="s">
        <v>28</v>
      </c>
      <c r="F25" s="50" t="s">
        <v>28</v>
      </c>
      <c r="G25" s="50" t="s">
        <v>28</v>
      </c>
      <c r="H25" s="50" t="s">
        <v>28</v>
      </c>
      <c r="I25" s="51">
        <f>I27+I28+I29+I30</f>
        <v>640549.59</v>
      </c>
      <c r="J25" s="51">
        <f>SUM(J27:J30)</f>
        <v>9.3132257461547852E-10</v>
      </c>
      <c r="K25" s="51">
        <f>SUM(K27:K30)</f>
        <v>4.6566128730773926E-10</v>
      </c>
      <c r="L25" s="51"/>
    </row>
    <row r="26" spans="1:12" s="10" customFormat="1" ht="12.75" customHeight="1">
      <c r="A26" s="99" t="s">
        <v>22</v>
      </c>
      <c r="B26" s="46"/>
      <c r="C26" s="46"/>
      <c r="D26" s="47"/>
      <c r="E26" s="47"/>
      <c r="F26" s="47"/>
      <c r="G26" s="47"/>
      <c r="H26" s="47"/>
      <c r="I26" s="48"/>
      <c r="J26" s="48"/>
      <c r="K26" s="48"/>
      <c r="L26" s="48"/>
    </row>
    <row r="27" spans="1:12" ht="15" customHeight="1">
      <c r="A27" s="100" t="s">
        <v>23</v>
      </c>
      <c r="B27" s="49"/>
      <c r="C27" s="49"/>
      <c r="D27" s="44" t="s">
        <v>28</v>
      </c>
      <c r="E27" s="44" t="s">
        <v>29</v>
      </c>
      <c r="F27" s="44" t="s">
        <v>28</v>
      </c>
      <c r="G27" s="44" t="s">
        <v>28</v>
      </c>
      <c r="H27" s="44" t="s">
        <v>28</v>
      </c>
      <c r="I27" s="45">
        <v>640549.59</v>
      </c>
      <c r="J27" s="45">
        <f>I33</f>
        <v>9.3132257461547852E-10</v>
      </c>
      <c r="K27" s="45">
        <f>J33</f>
        <v>4.6566128730773926E-10</v>
      </c>
      <c r="L27" s="45"/>
    </row>
    <row r="28" spans="1:12">
      <c r="A28" s="100" t="s">
        <v>24</v>
      </c>
      <c r="B28" s="49"/>
      <c r="C28" s="49"/>
      <c r="D28" s="44" t="s">
        <v>28</v>
      </c>
      <c r="E28" s="44" t="s">
        <v>30</v>
      </c>
      <c r="F28" s="44" t="s">
        <v>28</v>
      </c>
      <c r="G28" s="44" t="s">
        <v>28</v>
      </c>
      <c r="H28" s="44" t="s">
        <v>28</v>
      </c>
      <c r="I28" s="45">
        <v>0</v>
      </c>
      <c r="J28" s="45">
        <f t="shared" ref="J28:K30" si="0">I34</f>
        <v>0</v>
      </c>
      <c r="K28" s="45">
        <f t="shared" si="0"/>
        <v>0</v>
      </c>
      <c r="L28" s="45"/>
    </row>
    <row r="29" spans="1:12">
      <c r="A29" s="100" t="s">
        <v>25</v>
      </c>
      <c r="B29" s="49"/>
      <c r="C29" s="49"/>
      <c r="D29" s="44" t="s">
        <v>28</v>
      </c>
      <c r="E29" s="44" t="s">
        <v>31</v>
      </c>
      <c r="F29" s="44" t="s">
        <v>28</v>
      </c>
      <c r="G29" s="44" t="s">
        <v>28</v>
      </c>
      <c r="H29" s="44" t="s">
        <v>28</v>
      </c>
      <c r="I29" s="45">
        <v>0</v>
      </c>
      <c r="J29" s="45">
        <f t="shared" si="0"/>
        <v>0</v>
      </c>
      <c r="K29" s="45">
        <f t="shared" si="0"/>
        <v>0</v>
      </c>
      <c r="L29" s="45"/>
    </row>
    <row r="30" spans="1:12">
      <c r="A30" s="100" t="s">
        <v>26</v>
      </c>
      <c r="B30" s="49"/>
      <c r="C30" s="49"/>
      <c r="D30" s="44" t="s">
        <v>28</v>
      </c>
      <c r="E30" s="44" t="s">
        <v>32</v>
      </c>
      <c r="F30" s="44" t="s">
        <v>28</v>
      </c>
      <c r="G30" s="44" t="s">
        <v>28</v>
      </c>
      <c r="H30" s="44" t="s">
        <v>28</v>
      </c>
      <c r="I30" s="45">
        <v>0</v>
      </c>
      <c r="J30" s="45">
        <f>I36</f>
        <v>0</v>
      </c>
      <c r="K30" s="45">
        <f t="shared" si="0"/>
        <v>0</v>
      </c>
      <c r="L30" s="45"/>
    </row>
    <row r="31" spans="1:12" ht="15.75">
      <c r="A31" s="19" t="s">
        <v>27</v>
      </c>
      <c r="B31" s="50" t="s">
        <v>258</v>
      </c>
      <c r="C31" s="50"/>
      <c r="D31" s="50" t="s">
        <v>28</v>
      </c>
      <c r="E31" s="50" t="s">
        <v>28</v>
      </c>
      <c r="F31" s="50" t="s">
        <v>28</v>
      </c>
      <c r="G31" s="50" t="s">
        <v>28</v>
      </c>
      <c r="H31" s="50" t="s">
        <v>28</v>
      </c>
      <c r="I31" s="51">
        <f>I25+I37-I93+I244</f>
        <v>2.9802322387695313E-8</v>
      </c>
      <c r="J31" s="51">
        <f>J25+J37-J93+J244-J251</f>
        <v>-1.4901161193847656E-8</v>
      </c>
      <c r="K31" s="51">
        <f>K25+K37-K93+K244-K251</f>
        <v>-1.4901161193847656E-8</v>
      </c>
      <c r="L31" s="51"/>
    </row>
    <row r="32" spans="1:12" s="10" customFormat="1" ht="12.75">
      <c r="A32" s="99" t="s">
        <v>22</v>
      </c>
      <c r="B32" s="46"/>
      <c r="C32" s="46"/>
      <c r="D32" s="47"/>
      <c r="E32" s="47"/>
      <c r="F32" s="47"/>
      <c r="G32" s="47"/>
      <c r="H32" s="47"/>
      <c r="I32" s="48"/>
      <c r="J32" s="48"/>
      <c r="K32" s="48"/>
      <c r="L32" s="48"/>
    </row>
    <row r="33" spans="1:14">
      <c r="A33" s="100" t="s">
        <v>23</v>
      </c>
      <c r="B33" s="49"/>
      <c r="C33" s="49"/>
      <c r="D33" s="44" t="s">
        <v>28</v>
      </c>
      <c r="E33" s="44" t="s">
        <v>29</v>
      </c>
      <c r="F33" s="44" t="s">
        <v>28</v>
      </c>
      <c r="G33" s="44" t="s">
        <v>28</v>
      </c>
      <c r="H33" s="44" t="s">
        <v>28</v>
      </c>
      <c r="I33" s="45">
        <f>I27+SUMIF($E$39:$E$92,"2",I$39:I$92)-SUMIF($E$97:$E$243,"2",I$97:I$243)+I244</f>
        <v>9.3132257461547852E-10</v>
      </c>
      <c r="J33" s="45">
        <f>J27+SUMIF($E$39:$E$92,"2",J$39:J$92)-SUMIF($E$97:$E$243,"2",J$97:J$243)+J244</f>
        <v>4.6566128730773926E-10</v>
      </c>
      <c r="K33" s="45">
        <f>K27+SUMIF($E$39:$E$92,"2",K$39:K$92)-SUMIF($E$97:$E$243,"2",K$97:K$243)+K244</f>
        <v>0</v>
      </c>
      <c r="L33" s="45"/>
    </row>
    <row r="34" spans="1:14">
      <c r="A34" s="100" t="s">
        <v>24</v>
      </c>
      <c r="B34" s="49"/>
      <c r="C34" s="49"/>
      <c r="D34" s="44" t="s">
        <v>28</v>
      </c>
      <c r="E34" s="44" t="s">
        <v>30</v>
      </c>
      <c r="F34" s="44" t="s">
        <v>28</v>
      </c>
      <c r="G34" s="44" t="s">
        <v>28</v>
      </c>
      <c r="H34" s="44" t="s">
        <v>28</v>
      </c>
      <c r="I34" s="45">
        <f>I28+SUMIF($E$38:$E$92,"3",I$38:I$92)-SUMIF($E$96:$E$243,"3",I$96:I$243)-I254</f>
        <v>0</v>
      </c>
      <c r="J34" s="45">
        <f>J28+SUMIF($E$38:$E$92,"3",J$38:J$92)-SUMIF($E$96:$E$243,"3",J$96:J$243)-J254</f>
        <v>0</v>
      </c>
      <c r="K34" s="45">
        <f>K28+SUMIF($E$38:$E$92,"3",K$38:K$92)-SUMIF($E$96:$E$243,"3",K$96:K$243)-K254</f>
        <v>0</v>
      </c>
      <c r="L34" s="45"/>
    </row>
    <row r="35" spans="1:14">
      <c r="A35" s="100" t="s">
        <v>25</v>
      </c>
      <c r="B35" s="49"/>
      <c r="C35" s="49"/>
      <c r="D35" s="44" t="s">
        <v>28</v>
      </c>
      <c r="E35" s="44" t="s">
        <v>31</v>
      </c>
      <c r="F35" s="44" t="s">
        <v>28</v>
      </c>
      <c r="G35" s="44" t="s">
        <v>28</v>
      </c>
      <c r="H35" s="44" t="s">
        <v>28</v>
      </c>
      <c r="I35" s="45">
        <f>I29+SUMIF($E$39:$E$92,"4",I$39:I$92)-SUMIF($E$97:$E$243,"4",I$97:I$243)-I255</f>
        <v>0</v>
      </c>
      <c r="J35" s="45">
        <f>J29+SUMIF($E$39:$E$92,"4",J$39:J$92)-SUMIF($E$97:$E$243,"4",J$97:J$243)-J255</f>
        <v>0</v>
      </c>
      <c r="K35" s="45">
        <f>K29+SUMIF($E$39:$E$92,"4",K$39:K$92)-SUMIF($E$97:$E$243,"4",K$97:K$243)-K255</f>
        <v>1.4901161193847656E-8</v>
      </c>
      <c r="L35" s="45"/>
    </row>
    <row r="36" spans="1:14">
      <c r="A36" s="100" t="s">
        <v>26</v>
      </c>
      <c r="B36" s="49"/>
      <c r="C36" s="49"/>
      <c r="D36" s="44" t="s">
        <v>28</v>
      </c>
      <c r="E36" s="44" t="s">
        <v>32</v>
      </c>
      <c r="F36" s="44" t="s">
        <v>28</v>
      </c>
      <c r="G36" s="44" t="s">
        <v>28</v>
      </c>
      <c r="H36" s="44" t="s">
        <v>28</v>
      </c>
      <c r="I36" s="45">
        <f>I30+SUMIF($E$39:$E$92,"5",I$39:I$92)-SUMIF($E$97:$E$243,"5",I$97:I$243)-I256</f>
        <v>0</v>
      </c>
      <c r="J36" s="45">
        <f>J30+SUMIF($E$39:$E$92,"5",J$39:J$92)-SUMIF($E$97:$E$243,"5",J$97:J$243)-J256</f>
        <v>0</v>
      </c>
      <c r="K36" s="45">
        <f>K30+SUMIF($E$39:$E$92,"5",K$39:K$92)-SUMIF($E$97:$E$243,"5",K$97:K$243)-K256</f>
        <v>0</v>
      </c>
      <c r="L36" s="45"/>
    </row>
    <row r="37" spans="1:14" ht="15.75">
      <c r="A37" s="19" t="s">
        <v>33</v>
      </c>
      <c r="B37" s="50" t="s">
        <v>259</v>
      </c>
      <c r="C37" s="50"/>
      <c r="D37" s="50" t="s">
        <v>28</v>
      </c>
      <c r="E37" s="50" t="s">
        <v>28</v>
      </c>
      <c r="F37" s="50" t="s">
        <v>28</v>
      </c>
      <c r="G37" s="50"/>
      <c r="H37" s="50" t="s">
        <v>28</v>
      </c>
      <c r="I37" s="51">
        <f>I39+I43+I54+I60+I83+I85+I89</f>
        <v>137913505.26000002</v>
      </c>
      <c r="J37" s="51">
        <f>J39+J43+J54+J60+J83+J85+J89</f>
        <v>104273006.45999999</v>
      </c>
      <c r="K37" s="51">
        <f>K39+K43+K54+K60+K83+K85+K89</f>
        <v>108110206.45999999</v>
      </c>
      <c r="L37" s="51"/>
      <c r="M37" s="93">
        <f>I37+I244</f>
        <v>137819591.26000002</v>
      </c>
    </row>
    <row r="38" spans="1:14" s="42" customFormat="1" ht="12.75">
      <c r="A38" s="41" t="s">
        <v>22</v>
      </c>
      <c r="B38" s="52"/>
      <c r="C38" s="52"/>
      <c r="D38" s="52"/>
      <c r="E38" s="52"/>
      <c r="F38" s="52"/>
      <c r="G38" s="52"/>
      <c r="H38" s="52"/>
      <c r="I38" s="53"/>
      <c r="J38" s="53"/>
      <c r="K38" s="53"/>
      <c r="L38" s="54"/>
    </row>
    <row r="39" spans="1:14" ht="15.75">
      <c r="A39" s="177" t="s">
        <v>34</v>
      </c>
      <c r="B39" s="68" t="s">
        <v>260</v>
      </c>
      <c r="C39" s="68"/>
      <c r="D39" s="68" t="s">
        <v>28</v>
      </c>
      <c r="E39" s="68" t="s">
        <v>28</v>
      </c>
      <c r="F39" s="68" t="s">
        <v>28</v>
      </c>
      <c r="G39" s="68" t="s">
        <v>122</v>
      </c>
      <c r="H39" s="68" t="s">
        <v>28</v>
      </c>
      <c r="I39" s="69">
        <f>I41</f>
        <v>0</v>
      </c>
      <c r="J39" s="69">
        <f>J41</f>
        <v>0</v>
      </c>
      <c r="K39" s="69">
        <f>K41</f>
        <v>0</v>
      </c>
      <c r="L39" s="69"/>
    </row>
    <row r="40" spans="1:14" s="42" customFormat="1" ht="12.75">
      <c r="A40" s="11" t="s">
        <v>22</v>
      </c>
      <c r="B40" s="52"/>
      <c r="C40" s="52"/>
      <c r="D40" s="52"/>
      <c r="E40" s="52"/>
      <c r="F40" s="52"/>
      <c r="G40" s="52"/>
      <c r="H40" s="52"/>
      <c r="I40" s="53"/>
      <c r="J40" s="53"/>
      <c r="K40" s="53"/>
      <c r="L40" s="54"/>
    </row>
    <row r="41" spans="1:14" ht="15.75">
      <c r="A41" s="20" t="s">
        <v>35</v>
      </c>
      <c r="B41" s="149" t="s">
        <v>261</v>
      </c>
      <c r="C41" s="149"/>
      <c r="D41" s="55" t="s">
        <v>28</v>
      </c>
      <c r="E41" s="55" t="s">
        <v>29</v>
      </c>
      <c r="F41" s="55" t="s">
        <v>28</v>
      </c>
      <c r="G41" s="55" t="s">
        <v>122</v>
      </c>
      <c r="H41" s="55" t="s">
        <v>149</v>
      </c>
      <c r="I41" s="56"/>
      <c r="J41" s="56"/>
      <c r="K41" s="56"/>
      <c r="L41" s="57"/>
    </row>
    <row r="42" spans="1:14" ht="15.75">
      <c r="A42" s="20" t="s">
        <v>36</v>
      </c>
      <c r="B42" s="149" t="s">
        <v>262</v>
      </c>
      <c r="C42" s="149"/>
      <c r="D42" s="55" t="s">
        <v>28</v>
      </c>
      <c r="E42" s="55" t="s">
        <v>29</v>
      </c>
      <c r="F42" s="55" t="s">
        <v>28</v>
      </c>
      <c r="G42" s="55" t="s">
        <v>122</v>
      </c>
      <c r="H42" s="55" t="s">
        <v>150</v>
      </c>
      <c r="I42" s="56"/>
      <c r="J42" s="56"/>
      <c r="K42" s="56"/>
      <c r="L42" s="57"/>
    </row>
    <row r="43" spans="1:14" ht="15.75">
      <c r="A43" s="178" t="s">
        <v>37</v>
      </c>
      <c r="B43" s="68" t="s">
        <v>263</v>
      </c>
      <c r="C43" s="68"/>
      <c r="D43" s="68" t="s">
        <v>28</v>
      </c>
      <c r="E43" s="68" t="s">
        <v>28</v>
      </c>
      <c r="F43" s="68" t="s">
        <v>28</v>
      </c>
      <c r="G43" s="68" t="s">
        <v>123</v>
      </c>
      <c r="H43" s="68"/>
      <c r="I43" s="69">
        <f>I45+I46</f>
        <v>105981797.68000001</v>
      </c>
      <c r="J43" s="69">
        <f>J45+J46</f>
        <v>84303906.459999993</v>
      </c>
      <c r="K43" s="69">
        <f>K45+K46</f>
        <v>87737406.459999993</v>
      </c>
      <c r="L43" s="69"/>
    </row>
    <row r="44" spans="1:14" s="42" customFormat="1" ht="12.75">
      <c r="A44" s="11" t="s">
        <v>22</v>
      </c>
      <c r="B44" s="52"/>
      <c r="C44" s="52"/>
      <c r="D44" s="52"/>
      <c r="E44" s="52"/>
      <c r="F44" s="52"/>
      <c r="G44" s="52"/>
      <c r="H44" s="52"/>
      <c r="I44" s="53"/>
      <c r="J44" s="53"/>
      <c r="K44" s="53"/>
      <c r="L44" s="54"/>
    </row>
    <row r="45" spans="1:14" ht="31.5">
      <c r="A45" s="21" t="s">
        <v>38</v>
      </c>
      <c r="B45" s="149" t="s">
        <v>264</v>
      </c>
      <c r="C45" s="149"/>
      <c r="D45" s="55" t="s">
        <v>28</v>
      </c>
      <c r="E45" s="55" t="s">
        <v>31</v>
      </c>
      <c r="F45" s="55" t="s">
        <v>28</v>
      </c>
      <c r="G45" s="55" t="s">
        <v>123</v>
      </c>
      <c r="H45" s="55" t="s">
        <v>151</v>
      </c>
      <c r="I45" s="56">
        <v>98415400</v>
      </c>
      <c r="J45" s="56">
        <v>80180700</v>
      </c>
      <c r="K45" s="56">
        <v>83614200</v>
      </c>
      <c r="L45" s="57"/>
      <c r="N45" s="93">
        <f>I102+I106+I110+I112+I114+I127+I158+I162+I190+I194+I199+I202+I205+I210+I218+I220+I222+I225+I232+I236+I139</f>
        <v>98415400</v>
      </c>
    </row>
    <row r="46" spans="1:14" ht="31.5">
      <c r="A46" s="22" t="s">
        <v>39</v>
      </c>
      <c r="B46" s="149" t="s">
        <v>265</v>
      </c>
      <c r="C46" s="149"/>
      <c r="D46" s="55" t="s">
        <v>28</v>
      </c>
      <c r="E46" s="98" t="s">
        <v>28</v>
      </c>
      <c r="F46" s="55" t="s">
        <v>28</v>
      </c>
      <c r="G46" s="55" t="s">
        <v>123</v>
      </c>
      <c r="H46" s="55"/>
      <c r="I46" s="56">
        <f>I48+I53</f>
        <v>7566397.6799999997</v>
      </c>
      <c r="J46" s="56">
        <f>J48+J53</f>
        <v>4123206.46</v>
      </c>
      <c r="K46" s="56">
        <f>K48+K53</f>
        <v>4123206.46</v>
      </c>
      <c r="L46" s="56"/>
    </row>
    <row r="47" spans="1:14" s="42" customFormat="1" ht="12.75">
      <c r="A47" s="11" t="s">
        <v>22</v>
      </c>
      <c r="B47" s="52"/>
      <c r="C47" s="52"/>
      <c r="D47" s="52"/>
      <c r="E47" s="52"/>
      <c r="F47" s="52"/>
      <c r="G47" s="52"/>
      <c r="H47" s="52"/>
      <c r="I47" s="53"/>
      <c r="J47" s="53"/>
      <c r="K47" s="53"/>
      <c r="L47" s="54"/>
    </row>
    <row r="48" spans="1:14" ht="15.75">
      <c r="A48" s="23" t="s">
        <v>40</v>
      </c>
      <c r="B48" s="149" t="s">
        <v>266</v>
      </c>
      <c r="C48" s="149"/>
      <c r="D48" s="55" t="s">
        <v>28</v>
      </c>
      <c r="E48" s="55" t="s">
        <v>28</v>
      </c>
      <c r="F48" s="55" t="s">
        <v>28</v>
      </c>
      <c r="G48" s="55" t="s">
        <v>123</v>
      </c>
      <c r="H48" s="55" t="s">
        <v>151</v>
      </c>
      <c r="I48" s="56">
        <f>I50+I51</f>
        <v>7539397.6799999997</v>
      </c>
      <c r="J48" s="56">
        <f>J50+J51</f>
        <v>4096206.46</v>
      </c>
      <c r="K48" s="56">
        <f>K50+K51</f>
        <v>4096206.46</v>
      </c>
      <c r="L48" s="56"/>
    </row>
    <row r="49" spans="1:14" s="42" customFormat="1" ht="12.75">
      <c r="A49" s="12" t="s">
        <v>22</v>
      </c>
      <c r="B49" s="52"/>
      <c r="C49" s="52"/>
      <c r="D49" s="52"/>
      <c r="E49" s="52"/>
      <c r="F49" s="52"/>
      <c r="G49" s="52"/>
      <c r="H49" s="52"/>
      <c r="I49" s="53"/>
      <c r="J49" s="53"/>
      <c r="K49" s="53"/>
      <c r="L49" s="54"/>
    </row>
    <row r="50" spans="1:14" ht="15.75">
      <c r="A50" s="24" t="s">
        <v>41</v>
      </c>
      <c r="B50" s="149" t="s">
        <v>28</v>
      </c>
      <c r="C50" s="149"/>
      <c r="D50" s="55" t="s">
        <v>28</v>
      </c>
      <c r="E50" s="55" t="s">
        <v>29</v>
      </c>
      <c r="F50" s="55" t="s">
        <v>28</v>
      </c>
      <c r="G50" s="55"/>
      <c r="H50" s="55"/>
      <c r="I50" s="56">
        <v>2734589.21</v>
      </c>
      <c r="J50" s="56">
        <v>2300000</v>
      </c>
      <c r="K50" s="56">
        <v>2300000</v>
      </c>
      <c r="L50" s="57"/>
    </row>
    <row r="51" spans="1:14" ht="15.75">
      <c r="A51" s="24" t="s">
        <v>42</v>
      </c>
      <c r="B51" s="149" t="s">
        <v>28</v>
      </c>
      <c r="C51" s="149"/>
      <c r="D51" s="55" t="s">
        <v>28</v>
      </c>
      <c r="E51" s="55" t="s">
        <v>29</v>
      </c>
      <c r="F51" s="55" t="s">
        <v>28</v>
      </c>
      <c r="G51" s="55"/>
      <c r="H51" s="55"/>
      <c r="I51" s="56">
        <v>4804808.47</v>
      </c>
      <c r="J51" s="56">
        <v>1796206.46</v>
      </c>
      <c r="K51" s="56">
        <v>1796206.46</v>
      </c>
      <c r="L51" s="57"/>
    </row>
    <row r="52" spans="1:14" ht="15.75">
      <c r="A52" s="25" t="s">
        <v>43</v>
      </c>
      <c r="B52" s="149" t="s">
        <v>267</v>
      </c>
      <c r="C52" s="149"/>
      <c r="D52" s="55" t="s">
        <v>28</v>
      </c>
      <c r="E52" s="55" t="s">
        <v>29</v>
      </c>
      <c r="F52" s="55" t="s">
        <v>28</v>
      </c>
      <c r="G52" s="55" t="s">
        <v>123</v>
      </c>
      <c r="H52" s="55" t="s">
        <v>152</v>
      </c>
      <c r="I52" s="56"/>
      <c r="J52" s="56"/>
      <c r="K52" s="56"/>
      <c r="L52" s="57"/>
      <c r="N52" s="93"/>
    </row>
    <row r="53" spans="1:14" ht="15.75">
      <c r="A53" s="25" t="s">
        <v>44</v>
      </c>
      <c r="B53" s="149" t="s">
        <v>268</v>
      </c>
      <c r="C53" s="149"/>
      <c r="D53" s="55" t="s">
        <v>28</v>
      </c>
      <c r="E53" s="55" t="s">
        <v>29</v>
      </c>
      <c r="F53" s="55" t="s">
        <v>28</v>
      </c>
      <c r="G53" s="55" t="s">
        <v>123</v>
      </c>
      <c r="H53" s="55" t="s">
        <v>153</v>
      </c>
      <c r="I53" s="56">
        <v>27000</v>
      </c>
      <c r="J53" s="56">
        <v>27000</v>
      </c>
      <c r="K53" s="56">
        <v>27000</v>
      </c>
      <c r="L53" s="57"/>
    </row>
    <row r="54" spans="1:14" ht="15.75">
      <c r="A54" s="177" t="s">
        <v>45</v>
      </c>
      <c r="B54" s="68" t="s">
        <v>269</v>
      </c>
      <c r="C54" s="68"/>
      <c r="D54" s="68" t="s">
        <v>28</v>
      </c>
      <c r="E54" s="68" t="s">
        <v>29</v>
      </c>
      <c r="F54" s="68" t="s">
        <v>28</v>
      </c>
      <c r="G54" s="68" t="s">
        <v>124</v>
      </c>
      <c r="H54" s="68" t="s">
        <v>28</v>
      </c>
      <c r="I54" s="69"/>
      <c r="J54" s="69"/>
      <c r="K54" s="69"/>
      <c r="L54" s="69"/>
      <c r="N54" s="93"/>
    </row>
    <row r="55" spans="1:14" s="42" customFormat="1" ht="12.75">
      <c r="A55" s="15" t="s">
        <v>22</v>
      </c>
      <c r="B55" s="52"/>
      <c r="C55" s="52"/>
      <c r="D55" s="52"/>
      <c r="E55" s="52"/>
      <c r="F55" s="52"/>
      <c r="G55" s="52"/>
      <c r="H55" s="52"/>
      <c r="I55" s="53"/>
      <c r="J55" s="53"/>
      <c r="K55" s="53"/>
      <c r="L55" s="54"/>
    </row>
    <row r="56" spans="1:14" ht="31.5">
      <c r="A56" s="27" t="s">
        <v>46</v>
      </c>
      <c r="B56" s="151" t="s">
        <v>270</v>
      </c>
      <c r="C56" s="151"/>
      <c r="D56" s="55" t="s">
        <v>28</v>
      </c>
      <c r="E56" s="55" t="s">
        <v>29</v>
      </c>
      <c r="F56" s="55" t="s">
        <v>28</v>
      </c>
      <c r="G56" s="55" t="s">
        <v>124</v>
      </c>
      <c r="H56" s="55" t="s">
        <v>154</v>
      </c>
      <c r="I56" s="56"/>
      <c r="J56" s="56"/>
      <c r="K56" s="56"/>
      <c r="L56" s="57"/>
    </row>
    <row r="57" spans="1:14" ht="15.75">
      <c r="A57" s="26" t="s">
        <v>47</v>
      </c>
      <c r="B57" s="151" t="s">
        <v>271</v>
      </c>
      <c r="C57" s="151"/>
      <c r="D57" s="55" t="s">
        <v>28</v>
      </c>
      <c r="E57" s="55" t="s">
        <v>29</v>
      </c>
      <c r="F57" s="55" t="s">
        <v>28</v>
      </c>
      <c r="G57" s="55" t="s">
        <v>124</v>
      </c>
      <c r="H57" s="55" t="s">
        <v>155</v>
      </c>
      <c r="I57" s="56"/>
      <c r="J57" s="56"/>
      <c r="K57" s="56"/>
      <c r="L57" s="57"/>
    </row>
    <row r="58" spans="1:14" ht="15.75">
      <c r="A58" s="26" t="s">
        <v>48</v>
      </c>
      <c r="B58" s="151" t="s">
        <v>272</v>
      </c>
      <c r="C58" s="151"/>
      <c r="D58" s="55" t="s">
        <v>28</v>
      </c>
      <c r="E58" s="55" t="s">
        <v>29</v>
      </c>
      <c r="F58" s="55" t="s">
        <v>28</v>
      </c>
      <c r="G58" s="55" t="s">
        <v>124</v>
      </c>
      <c r="H58" s="55" t="s">
        <v>156</v>
      </c>
      <c r="I58" s="56"/>
      <c r="J58" s="56"/>
      <c r="K58" s="56"/>
      <c r="L58" s="57"/>
    </row>
    <row r="59" spans="1:14" ht="15.75">
      <c r="A59" s="26" t="s">
        <v>49</v>
      </c>
      <c r="B59" s="151" t="s">
        <v>273</v>
      </c>
      <c r="C59" s="151"/>
      <c r="D59" s="55" t="s">
        <v>28</v>
      </c>
      <c r="E59" s="55" t="s">
        <v>29</v>
      </c>
      <c r="F59" s="55" t="s">
        <v>28</v>
      </c>
      <c r="G59" s="55" t="s">
        <v>124</v>
      </c>
      <c r="H59" s="55" t="s">
        <v>157</v>
      </c>
      <c r="I59" s="56"/>
      <c r="J59" s="56"/>
      <c r="K59" s="56"/>
      <c r="L59" s="57"/>
    </row>
    <row r="60" spans="1:14" s="169" customFormat="1" ht="15.75">
      <c r="A60" s="174" t="s">
        <v>50</v>
      </c>
      <c r="B60" s="171" t="s">
        <v>274</v>
      </c>
      <c r="C60" s="171" t="s">
        <v>28</v>
      </c>
      <c r="D60" s="171" t="s">
        <v>28</v>
      </c>
      <c r="E60" s="171" t="s">
        <v>28</v>
      </c>
      <c r="F60" s="171" t="s">
        <v>28</v>
      </c>
      <c r="G60" s="171" t="s">
        <v>125</v>
      </c>
      <c r="H60" s="171" t="s">
        <v>28</v>
      </c>
      <c r="I60" s="172">
        <f>I62+I77+I80</f>
        <v>31931707.580000002</v>
      </c>
      <c r="J60" s="172">
        <f>J62+J77+J80</f>
        <v>19969100</v>
      </c>
      <c r="K60" s="172">
        <f>K62+K77+K80</f>
        <v>20372800</v>
      </c>
      <c r="L60" s="172"/>
    </row>
    <row r="61" spans="1:14" s="42" customFormat="1" ht="12.75">
      <c r="A61" s="15" t="s">
        <v>22</v>
      </c>
      <c r="B61" s="52"/>
      <c r="C61" s="52"/>
      <c r="D61" s="52"/>
      <c r="E61" s="52"/>
      <c r="F61" s="52"/>
      <c r="G61" s="52"/>
      <c r="H61" s="52"/>
      <c r="I61" s="53"/>
      <c r="J61" s="53"/>
      <c r="K61" s="53"/>
      <c r="L61" s="54"/>
    </row>
    <row r="62" spans="1:14" s="169" customFormat="1" ht="15.75">
      <c r="A62" s="176" t="s">
        <v>26</v>
      </c>
      <c r="B62" s="171" t="s">
        <v>275</v>
      </c>
      <c r="C62" s="171" t="s">
        <v>28</v>
      </c>
      <c r="D62" s="171" t="s">
        <v>28</v>
      </c>
      <c r="E62" s="171" t="s">
        <v>392</v>
      </c>
      <c r="F62" s="171" t="s">
        <v>28</v>
      </c>
      <c r="G62" s="171" t="s">
        <v>125</v>
      </c>
      <c r="H62" s="171" t="s">
        <v>28</v>
      </c>
      <c r="I62" s="172">
        <f>I64+I74</f>
        <v>31931707.580000002</v>
      </c>
      <c r="J62" s="172">
        <f>J64+J74</f>
        <v>19969100</v>
      </c>
      <c r="K62" s="172">
        <f>K64+K74</f>
        <v>20372800</v>
      </c>
      <c r="L62" s="172"/>
    </row>
    <row r="63" spans="1:14" s="42" customFormat="1" ht="12.75">
      <c r="A63" s="14" t="s">
        <v>52</v>
      </c>
      <c r="B63" s="52"/>
      <c r="C63" s="52"/>
      <c r="D63" s="52"/>
      <c r="E63" s="52"/>
      <c r="F63" s="52"/>
      <c r="G63" s="52"/>
      <c r="H63" s="52"/>
      <c r="I63" s="53"/>
      <c r="J63" s="53"/>
      <c r="K63" s="53"/>
      <c r="L63" s="54"/>
    </row>
    <row r="64" spans="1:14" s="169" customFormat="1" ht="31.5">
      <c r="A64" s="28" t="s">
        <v>51</v>
      </c>
      <c r="B64" s="151" t="s">
        <v>391</v>
      </c>
      <c r="C64" s="149" t="s">
        <v>28</v>
      </c>
      <c r="D64" s="149" t="s">
        <v>28</v>
      </c>
      <c r="E64" s="149" t="s">
        <v>28</v>
      </c>
      <c r="F64" s="149" t="s">
        <v>28</v>
      </c>
      <c r="G64" s="149" t="s">
        <v>125</v>
      </c>
      <c r="H64" s="151" t="s">
        <v>158</v>
      </c>
      <c r="I64" s="56">
        <f>I66+I67+I70+I72+I71+I73</f>
        <v>29627380.030000001</v>
      </c>
      <c r="J64" s="56">
        <f>J66+J67+J70+J72</f>
        <v>19969100</v>
      </c>
      <c r="K64" s="56">
        <f>K66+K67+K70+K72</f>
        <v>20372800</v>
      </c>
      <c r="L64" s="57"/>
    </row>
    <row r="65" spans="1:12" s="42" customFormat="1" ht="12.75">
      <c r="A65" s="14" t="s">
        <v>52</v>
      </c>
      <c r="B65" s="52"/>
      <c r="C65" s="52"/>
      <c r="D65" s="52"/>
      <c r="E65" s="52"/>
      <c r="F65" s="52"/>
      <c r="G65" s="52"/>
      <c r="H65" s="81"/>
      <c r="I65" s="53"/>
      <c r="J65" s="53"/>
      <c r="K65" s="53"/>
      <c r="L65" s="54"/>
    </row>
    <row r="66" spans="1:12" ht="119.25" customHeight="1">
      <c r="A66" s="148" t="s">
        <v>237</v>
      </c>
      <c r="B66" s="149"/>
      <c r="C66" s="160" t="s">
        <v>344</v>
      </c>
      <c r="D66" s="87" t="s">
        <v>28</v>
      </c>
      <c r="E66" s="87" t="s">
        <v>32</v>
      </c>
      <c r="F66" s="87" t="s">
        <v>28</v>
      </c>
      <c r="G66" s="87" t="s">
        <v>125</v>
      </c>
      <c r="H66" s="87" t="s">
        <v>158</v>
      </c>
      <c r="I66" s="56">
        <v>4490318.82</v>
      </c>
      <c r="J66" s="56">
        <v>4110900</v>
      </c>
      <c r="K66" s="56">
        <v>4167900</v>
      </c>
      <c r="L66" s="57"/>
    </row>
    <row r="67" spans="1:12" ht="96" customHeight="1">
      <c r="A67" s="148" t="s">
        <v>238</v>
      </c>
      <c r="B67" s="149"/>
      <c r="C67" s="160" t="s">
        <v>372</v>
      </c>
      <c r="D67" s="83" t="s">
        <v>28</v>
      </c>
      <c r="E67" s="83" t="s">
        <v>32</v>
      </c>
      <c r="F67" s="83" t="s">
        <v>28</v>
      </c>
      <c r="G67" s="83" t="s">
        <v>125</v>
      </c>
      <c r="H67" s="83" t="s">
        <v>158</v>
      </c>
      <c r="I67" s="56">
        <v>17220430.390000001</v>
      </c>
      <c r="J67" s="56">
        <v>15858200</v>
      </c>
      <c r="K67" s="56">
        <v>16204900</v>
      </c>
      <c r="L67" s="57"/>
    </row>
    <row r="68" spans="1:12" ht="110.25" hidden="1" customHeight="1">
      <c r="A68" s="148" t="s">
        <v>243</v>
      </c>
      <c r="B68" s="149"/>
      <c r="C68" s="149"/>
      <c r="D68" s="94" t="s">
        <v>28</v>
      </c>
      <c r="E68" s="94" t="s">
        <v>32</v>
      </c>
      <c r="F68" s="94" t="s">
        <v>28</v>
      </c>
      <c r="G68" s="94" t="s">
        <v>125</v>
      </c>
      <c r="H68" s="94" t="s">
        <v>158</v>
      </c>
      <c r="I68" s="56"/>
      <c r="J68" s="56"/>
      <c r="K68" s="56"/>
      <c r="L68" s="57"/>
    </row>
    <row r="69" spans="1:12" ht="78.75" hidden="1" customHeight="1">
      <c r="A69" s="30" t="s">
        <v>244</v>
      </c>
      <c r="B69" s="151"/>
      <c r="C69" s="151"/>
      <c r="D69" s="95" t="s">
        <v>28</v>
      </c>
      <c r="E69" s="95" t="s">
        <v>32</v>
      </c>
      <c r="F69" s="95" t="s">
        <v>28</v>
      </c>
      <c r="G69" s="95" t="s">
        <v>125</v>
      </c>
      <c r="H69" s="96" t="s">
        <v>158</v>
      </c>
      <c r="I69" s="60"/>
      <c r="J69" s="56"/>
      <c r="K69" s="56"/>
      <c r="L69" s="57"/>
    </row>
    <row r="70" spans="1:12" ht="137.25" customHeight="1">
      <c r="A70" s="148" t="s">
        <v>243</v>
      </c>
      <c r="B70" s="149"/>
      <c r="C70" s="160" t="s">
        <v>374</v>
      </c>
      <c r="D70" s="105" t="s">
        <v>28</v>
      </c>
      <c r="E70" s="105" t="s">
        <v>32</v>
      </c>
      <c r="F70" s="105" t="s">
        <v>28</v>
      </c>
      <c r="G70" s="105" t="s">
        <v>125</v>
      </c>
      <c r="H70" s="105" t="s">
        <v>158</v>
      </c>
      <c r="I70" s="56">
        <v>5258398.82</v>
      </c>
      <c r="J70" s="56"/>
      <c r="K70" s="56"/>
      <c r="L70" s="57"/>
    </row>
    <row r="71" spans="1:12" ht="52.5" customHeight="1">
      <c r="A71" s="148" t="s">
        <v>394</v>
      </c>
      <c r="B71" s="149"/>
      <c r="C71" s="160" t="s">
        <v>395</v>
      </c>
      <c r="D71" s="149" t="s">
        <v>28</v>
      </c>
      <c r="E71" s="149" t="s">
        <v>32</v>
      </c>
      <c r="F71" s="149" t="s">
        <v>28</v>
      </c>
      <c r="G71" s="149" t="s">
        <v>125</v>
      </c>
      <c r="H71" s="149" t="s">
        <v>158</v>
      </c>
      <c r="I71" s="56">
        <v>46872</v>
      </c>
      <c r="J71" s="56"/>
      <c r="K71" s="56"/>
      <c r="L71" s="57"/>
    </row>
    <row r="72" spans="1:12" ht="85.5" customHeight="1">
      <c r="A72" s="148" t="s">
        <v>254</v>
      </c>
      <c r="B72" s="149"/>
      <c r="C72" s="160" t="s">
        <v>375</v>
      </c>
      <c r="D72" s="106" t="s">
        <v>28</v>
      </c>
      <c r="E72" s="106" t="s">
        <v>32</v>
      </c>
      <c r="F72" s="106" t="s">
        <v>28</v>
      </c>
      <c r="G72" s="106" t="s">
        <v>125</v>
      </c>
      <c r="H72" s="106" t="s">
        <v>158</v>
      </c>
      <c r="I72" s="56">
        <v>183180</v>
      </c>
      <c r="J72" s="56"/>
      <c r="K72" s="56"/>
      <c r="L72" s="57"/>
    </row>
    <row r="73" spans="1:12" s="169" customFormat="1" ht="78.75">
      <c r="A73" s="148" t="s">
        <v>252</v>
      </c>
      <c r="B73" s="151"/>
      <c r="C73" s="164" t="s">
        <v>396</v>
      </c>
      <c r="D73" s="151" t="s">
        <v>28</v>
      </c>
      <c r="E73" s="151" t="s">
        <v>32</v>
      </c>
      <c r="F73" s="151" t="s">
        <v>28</v>
      </c>
      <c r="G73" s="151" t="s">
        <v>125</v>
      </c>
      <c r="H73" s="151" t="s">
        <v>158</v>
      </c>
      <c r="I73" s="60">
        <v>2428180</v>
      </c>
      <c r="J73" s="56"/>
      <c r="K73" s="56"/>
      <c r="L73" s="57"/>
    </row>
    <row r="74" spans="1:12" s="169" customFormat="1" ht="31.5">
      <c r="A74" s="31" t="s">
        <v>53</v>
      </c>
      <c r="B74" s="149" t="s">
        <v>377</v>
      </c>
      <c r="C74" s="149" t="s">
        <v>28</v>
      </c>
      <c r="D74" s="149" t="s">
        <v>28</v>
      </c>
      <c r="E74" s="149" t="s">
        <v>28</v>
      </c>
      <c r="F74" s="149" t="s">
        <v>28</v>
      </c>
      <c r="G74" s="149" t="s">
        <v>125</v>
      </c>
      <c r="H74" s="151" t="s">
        <v>159</v>
      </c>
      <c r="I74" s="56">
        <f>I76</f>
        <v>2304327.5499999998</v>
      </c>
      <c r="J74" s="56"/>
      <c r="K74" s="56"/>
      <c r="L74" s="57"/>
    </row>
    <row r="75" spans="1:12" s="42" customFormat="1" ht="12.75">
      <c r="A75" s="14" t="s">
        <v>52</v>
      </c>
      <c r="B75" s="52"/>
      <c r="C75" s="52"/>
      <c r="D75" s="52"/>
      <c r="E75" s="52"/>
      <c r="F75" s="52"/>
      <c r="G75" s="52"/>
      <c r="H75" s="81"/>
      <c r="I75" s="53"/>
      <c r="J75" s="53"/>
      <c r="K75" s="53"/>
      <c r="L75" s="54"/>
    </row>
    <row r="76" spans="1:12" s="169" customFormat="1" ht="78.75">
      <c r="A76" s="148" t="s">
        <v>252</v>
      </c>
      <c r="B76" s="151"/>
      <c r="C76" s="164" t="s">
        <v>373</v>
      </c>
      <c r="D76" s="151" t="s">
        <v>28</v>
      </c>
      <c r="E76" s="151" t="s">
        <v>32</v>
      </c>
      <c r="F76" s="151" t="s">
        <v>28</v>
      </c>
      <c r="G76" s="151" t="s">
        <v>125</v>
      </c>
      <c r="H76" s="151" t="s">
        <v>159</v>
      </c>
      <c r="I76" s="60">
        <v>2304327.5499999998</v>
      </c>
      <c r="J76" s="56"/>
      <c r="K76" s="56"/>
      <c r="L76" s="57"/>
    </row>
    <row r="77" spans="1:12" s="169" customFormat="1" ht="15.75">
      <c r="A77" s="170" t="s">
        <v>379</v>
      </c>
      <c r="B77" s="171" t="s">
        <v>276</v>
      </c>
      <c r="C77" s="171" t="s">
        <v>28</v>
      </c>
      <c r="D77" s="171" t="s">
        <v>28</v>
      </c>
      <c r="E77" s="171" t="s">
        <v>198</v>
      </c>
      <c r="F77" s="171" t="s">
        <v>28</v>
      </c>
      <c r="G77" s="171" t="s">
        <v>125</v>
      </c>
      <c r="H77" s="171" t="s">
        <v>28</v>
      </c>
      <c r="I77" s="172"/>
      <c r="J77" s="172"/>
      <c r="K77" s="172"/>
      <c r="L77" s="172"/>
    </row>
    <row r="78" spans="1:12" s="42" customFormat="1" ht="12.75" hidden="1">
      <c r="A78" s="14" t="s">
        <v>52</v>
      </c>
      <c r="B78" s="52"/>
      <c r="C78" s="52"/>
      <c r="D78" s="52"/>
      <c r="E78" s="52"/>
      <c r="F78" s="52"/>
      <c r="G78" s="52"/>
      <c r="H78" s="52"/>
      <c r="I78" s="53"/>
      <c r="J78" s="53"/>
      <c r="K78" s="53"/>
      <c r="L78" s="54"/>
    </row>
    <row r="79" spans="1:12" s="173" customFormat="1" ht="15.75" hidden="1">
      <c r="A79" s="148" t="s">
        <v>378</v>
      </c>
      <c r="B79" s="149"/>
      <c r="C79" s="149"/>
      <c r="D79" s="149" t="s">
        <v>28</v>
      </c>
      <c r="E79" s="151"/>
      <c r="F79" s="149" t="s">
        <v>28</v>
      </c>
      <c r="G79" s="149" t="s">
        <v>125</v>
      </c>
      <c r="H79" s="151"/>
      <c r="I79" s="56"/>
      <c r="J79" s="56"/>
      <c r="K79" s="56"/>
      <c r="L79" s="57"/>
    </row>
    <row r="80" spans="1:12" s="173" customFormat="1" ht="15.75">
      <c r="A80" s="170" t="s">
        <v>380</v>
      </c>
      <c r="B80" s="171" t="s">
        <v>277</v>
      </c>
      <c r="C80" s="171"/>
      <c r="D80" s="171" t="s">
        <v>28</v>
      </c>
      <c r="E80" s="171" t="s">
        <v>29</v>
      </c>
      <c r="F80" s="171"/>
      <c r="G80" s="171" t="s">
        <v>125</v>
      </c>
      <c r="H80" s="171"/>
      <c r="I80" s="172"/>
      <c r="J80" s="172"/>
      <c r="K80" s="172"/>
      <c r="L80" s="172"/>
    </row>
    <row r="81" spans="1:13" s="42" customFormat="1" ht="12.75" hidden="1">
      <c r="A81" s="14" t="s">
        <v>52</v>
      </c>
      <c r="B81" s="52"/>
      <c r="C81" s="52"/>
      <c r="D81" s="52"/>
      <c r="E81" s="52"/>
      <c r="F81" s="52"/>
      <c r="G81" s="52"/>
      <c r="H81" s="81"/>
      <c r="I81" s="53"/>
      <c r="J81" s="53"/>
      <c r="K81" s="53"/>
      <c r="L81" s="54"/>
    </row>
    <row r="82" spans="1:13" s="169" customFormat="1" ht="15.75" hidden="1">
      <c r="A82" s="30" t="s">
        <v>381</v>
      </c>
      <c r="B82" s="151"/>
      <c r="C82" s="151" t="s">
        <v>28</v>
      </c>
      <c r="D82" s="151" t="s">
        <v>28</v>
      </c>
      <c r="E82" s="151"/>
      <c r="F82" s="151" t="s">
        <v>28</v>
      </c>
      <c r="G82" s="151" t="s">
        <v>125</v>
      </c>
      <c r="H82" s="151" t="s">
        <v>159</v>
      </c>
      <c r="I82" s="60"/>
      <c r="J82" s="56"/>
      <c r="K82" s="56"/>
      <c r="L82" s="57"/>
    </row>
    <row r="83" spans="1:13" s="169" customFormat="1" ht="15.75">
      <c r="A83" s="170" t="s">
        <v>54</v>
      </c>
      <c r="B83" s="171" t="s">
        <v>278</v>
      </c>
      <c r="C83" s="171" t="s">
        <v>28</v>
      </c>
      <c r="D83" s="171" t="s">
        <v>28</v>
      </c>
      <c r="E83" s="171" t="s">
        <v>28</v>
      </c>
      <c r="F83" s="171" t="s">
        <v>28</v>
      </c>
      <c r="G83" s="171" t="s">
        <v>126</v>
      </c>
      <c r="H83" s="171" t="s">
        <v>28</v>
      </c>
      <c r="I83" s="172"/>
      <c r="J83" s="172"/>
      <c r="K83" s="172"/>
      <c r="L83" s="172"/>
    </row>
    <row r="84" spans="1:13" s="42" customFormat="1" ht="12.75" hidden="1">
      <c r="A84" s="15" t="s">
        <v>22</v>
      </c>
      <c r="B84" s="52"/>
      <c r="C84" s="52"/>
      <c r="D84" s="52"/>
      <c r="E84" s="52"/>
      <c r="F84" s="52"/>
      <c r="G84" s="52"/>
      <c r="H84" s="52"/>
      <c r="I84" s="53"/>
      <c r="J84" s="53"/>
      <c r="K84" s="53"/>
      <c r="L84" s="54"/>
    </row>
    <row r="85" spans="1:13" s="169" customFormat="1" ht="15.75">
      <c r="A85" s="174" t="s">
        <v>55</v>
      </c>
      <c r="B85" s="171" t="s">
        <v>382</v>
      </c>
      <c r="C85" s="171" t="s">
        <v>28</v>
      </c>
      <c r="D85" s="171" t="s">
        <v>28</v>
      </c>
      <c r="E85" s="171" t="s">
        <v>28</v>
      </c>
      <c r="F85" s="171" t="s">
        <v>28</v>
      </c>
      <c r="G85" s="171" t="s">
        <v>127</v>
      </c>
      <c r="H85" s="171" t="s">
        <v>28</v>
      </c>
      <c r="I85" s="172"/>
      <c r="J85" s="172"/>
      <c r="K85" s="172"/>
      <c r="L85" s="172"/>
    </row>
    <row r="86" spans="1:13" s="43" customFormat="1">
      <c r="A86" s="18" t="s">
        <v>22</v>
      </c>
      <c r="B86" s="61"/>
      <c r="C86" s="61" t="s">
        <v>28</v>
      </c>
      <c r="D86" s="61" t="s">
        <v>28</v>
      </c>
      <c r="E86" s="61"/>
      <c r="F86" s="61" t="s">
        <v>28</v>
      </c>
      <c r="G86" s="61"/>
      <c r="H86" s="61"/>
      <c r="I86" s="62"/>
      <c r="J86" s="62"/>
      <c r="K86" s="62"/>
      <c r="L86" s="63"/>
    </row>
    <row r="87" spans="1:13" s="169" customFormat="1" ht="15.75">
      <c r="A87" s="20" t="s">
        <v>56</v>
      </c>
      <c r="B87" s="149" t="s">
        <v>383</v>
      </c>
      <c r="C87" s="149" t="s">
        <v>28</v>
      </c>
      <c r="D87" s="149" t="s">
        <v>28</v>
      </c>
      <c r="E87" s="149" t="s">
        <v>28</v>
      </c>
      <c r="F87" s="149" t="s">
        <v>28</v>
      </c>
      <c r="G87" s="149" t="s">
        <v>128</v>
      </c>
      <c r="H87" s="151" t="s">
        <v>128</v>
      </c>
      <c r="I87" s="56"/>
      <c r="J87" s="56"/>
      <c r="K87" s="56"/>
      <c r="L87" s="57"/>
    </row>
    <row r="88" spans="1:13" s="169" customFormat="1" ht="15.75">
      <c r="A88" s="175" t="s">
        <v>384</v>
      </c>
      <c r="B88" s="151" t="s">
        <v>385</v>
      </c>
      <c r="C88" s="151" t="s">
        <v>28</v>
      </c>
      <c r="D88" s="151" t="s">
        <v>28</v>
      </c>
      <c r="E88" s="151" t="s">
        <v>28</v>
      </c>
      <c r="F88" s="151" t="s">
        <v>28</v>
      </c>
      <c r="G88" s="151" t="s">
        <v>386</v>
      </c>
      <c r="H88" s="151"/>
      <c r="I88" s="60"/>
      <c r="J88" s="60"/>
      <c r="K88" s="60"/>
      <c r="L88" s="60"/>
    </row>
    <row r="89" spans="1:13" s="169" customFormat="1" ht="15.75">
      <c r="A89" s="174" t="s">
        <v>390</v>
      </c>
      <c r="B89" s="171" t="s">
        <v>387</v>
      </c>
      <c r="C89" s="171" t="s">
        <v>28</v>
      </c>
      <c r="D89" s="171" t="s">
        <v>28</v>
      </c>
      <c r="E89" s="171" t="s">
        <v>28</v>
      </c>
      <c r="F89" s="171" t="s">
        <v>28</v>
      </c>
      <c r="G89" s="171" t="s">
        <v>28</v>
      </c>
      <c r="H89" s="171" t="s">
        <v>28</v>
      </c>
      <c r="I89" s="172"/>
      <c r="J89" s="172"/>
      <c r="K89" s="172"/>
      <c r="L89" s="172"/>
    </row>
    <row r="90" spans="1:13" s="42" customFormat="1" ht="12.75">
      <c r="A90" s="15" t="s">
        <v>52</v>
      </c>
      <c r="B90" s="52"/>
      <c r="C90" s="52"/>
      <c r="D90" s="52"/>
      <c r="E90" s="52"/>
      <c r="F90" s="52"/>
      <c r="G90" s="52"/>
      <c r="H90" s="52"/>
      <c r="I90" s="53"/>
      <c r="J90" s="53"/>
      <c r="K90" s="53"/>
      <c r="L90" s="54"/>
    </row>
    <row r="91" spans="1:13" s="169" customFormat="1" ht="31.5">
      <c r="A91" s="32" t="s">
        <v>57</v>
      </c>
      <c r="B91" s="149" t="s">
        <v>388</v>
      </c>
      <c r="C91" s="149" t="s">
        <v>28</v>
      </c>
      <c r="D91" s="149" t="s">
        <v>28</v>
      </c>
      <c r="E91" s="149" t="s">
        <v>28</v>
      </c>
      <c r="F91" s="149" t="s">
        <v>28</v>
      </c>
      <c r="G91" s="149" t="s">
        <v>129</v>
      </c>
      <c r="H91" s="151" t="s">
        <v>129</v>
      </c>
      <c r="I91" s="56"/>
      <c r="J91" s="56"/>
      <c r="K91" s="56"/>
      <c r="L91" s="57" t="s">
        <v>28</v>
      </c>
    </row>
    <row r="92" spans="1:13" s="169" customFormat="1" ht="15.75">
      <c r="A92" s="32" t="s">
        <v>24</v>
      </c>
      <c r="B92" s="149" t="s">
        <v>389</v>
      </c>
      <c r="C92" s="149" t="s">
        <v>28</v>
      </c>
      <c r="D92" s="149" t="s">
        <v>28</v>
      </c>
      <c r="E92" s="149" t="s">
        <v>30</v>
      </c>
      <c r="F92" s="149" t="s">
        <v>28</v>
      </c>
      <c r="G92" s="149" t="s">
        <v>129</v>
      </c>
      <c r="H92" s="151" t="s">
        <v>129</v>
      </c>
      <c r="I92" s="56"/>
      <c r="J92" s="56"/>
      <c r="K92" s="56"/>
      <c r="L92" s="57" t="s">
        <v>28</v>
      </c>
    </row>
    <row r="93" spans="1:13" s="42" customFormat="1" ht="15.75">
      <c r="A93" s="33" t="s">
        <v>58</v>
      </c>
      <c r="B93" s="64" t="s">
        <v>279</v>
      </c>
      <c r="C93" s="64"/>
      <c r="D93" s="64"/>
      <c r="E93" s="64"/>
      <c r="F93" s="64"/>
      <c r="G93" s="64" t="s">
        <v>28</v>
      </c>
      <c r="H93" s="64" t="s">
        <v>28</v>
      </c>
      <c r="I93" s="65">
        <f>I95+I130+I153+I171+I177</f>
        <v>138460140.84999999</v>
      </c>
      <c r="J93" s="65">
        <f>J95+J130+J153+J171+J177</f>
        <v>104273006.46000001</v>
      </c>
      <c r="K93" s="65">
        <f>K95+K130+K153+K171+K177</f>
        <v>108110206.46000001</v>
      </c>
      <c r="L93" s="65"/>
    </row>
    <row r="94" spans="1:13">
      <c r="A94" s="41" t="s">
        <v>22</v>
      </c>
      <c r="B94" s="52"/>
      <c r="C94" s="52"/>
      <c r="D94" s="52"/>
      <c r="E94" s="52"/>
      <c r="F94" s="52"/>
      <c r="G94" s="52"/>
      <c r="H94" s="52"/>
      <c r="I94" s="53"/>
      <c r="J94" s="53"/>
      <c r="K94" s="53"/>
      <c r="L94" s="54"/>
    </row>
    <row r="95" spans="1:13" s="42" customFormat="1" ht="15.75">
      <c r="A95" s="34" t="s">
        <v>59</v>
      </c>
      <c r="B95" s="66" t="s">
        <v>280</v>
      </c>
      <c r="C95" s="66"/>
      <c r="D95" s="66" t="s">
        <v>121</v>
      </c>
      <c r="E95" s="66" t="s">
        <v>28</v>
      </c>
      <c r="F95" s="66"/>
      <c r="G95" s="66" t="s">
        <v>28</v>
      </c>
      <c r="H95" s="66" t="s">
        <v>28</v>
      </c>
      <c r="I95" s="67">
        <f>I97+I107+I117+I122</f>
        <v>86289158.019999996</v>
      </c>
      <c r="J95" s="67">
        <f>J97+J107+J117+J122</f>
        <v>65924008.510000005</v>
      </c>
      <c r="K95" s="67">
        <f>K97+K107+K117+K122</f>
        <v>67841846.180000007</v>
      </c>
      <c r="L95" s="67" t="s">
        <v>28</v>
      </c>
    </row>
    <row r="96" spans="1:13">
      <c r="A96" s="11" t="s">
        <v>22</v>
      </c>
      <c r="B96" s="74"/>
      <c r="C96" s="74"/>
      <c r="D96" s="74"/>
      <c r="E96" s="74"/>
      <c r="F96" s="52"/>
      <c r="G96" s="74"/>
      <c r="H96" s="74"/>
      <c r="I96" s="75"/>
      <c r="J96" s="75"/>
      <c r="K96" s="75"/>
      <c r="L96" s="76"/>
      <c r="M96" s="93"/>
    </row>
    <row r="97" spans="1:12" s="42" customFormat="1" ht="15.75">
      <c r="A97" s="35" t="s">
        <v>60</v>
      </c>
      <c r="B97" s="68" t="s">
        <v>281</v>
      </c>
      <c r="C97" s="68"/>
      <c r="D97" s="68" t="s">
        <v>121</v>
      </c>
      <c r="E97" s="68" t="s">
        <v>28</v>
      </c>
      <c r="F97" s="68"/>
      <c r="G97" s="68" t="s">
        <v>130</v>
      </c>
      <c r="H97" s="68" t="s">
        <v>28</v>
      </c>
      <c r="I97" s="69">
        <f>I99+I102+I105+I106+I101+I100</f>
        <v>66379856.769999996</v>
      </c>
      <c r="J97" s="69">
        <f>J99+J102+J105+J106+J101</f>
        <v>50269991.170000002</v>
      </c>
      <c r="K97" s="69">
        <f>K99+K102+K105+K106+K101</f>
        <v>51630839.490000002</v>
      </c>
      <c r="L97" s="69" t="s">
        <v>28</v>
      </c>
    </row>
    <row r="98" spans="1:12">
      <c r="A98" s="12" t="s">
        <v>22</v>
      </c>
      <c r="B98" s="74"/>
      <c r="C98" s="74"/>
      <c r="D98" s="74"/>
      <c r="E98" s="74"/>
      <c r="F98" s="52"/>
      <c r="G98" s="74"/>
      <c r="H98" s="74"/>
      <c r="I98" s="75"/>
      <c r="J98" s="75"/>
      <c r="K98" s="75"/>
      <c r="L98" s="76"/>
    </row>
    <row r="99" spans="1:12" ht="15.75">
      <c r="A99" s="183" t="s">
        <v>61</v>
      </c>
      <c r="B99" s="208"/>
      <c r="C99" s="166" t="s">
        <v>374</v>
      </c>
      <c r="D99" s="82" t="s">
        <v>121</v>
      </c>
      <c r="E99" s="92" t="s">
        <v>32</v>
      </c>
      <c r="F99" s="82"/>
      <c r="G99" s="82" t="s">
        <v>130</v>
      </c>
      <c r="H99" s="82" t="s">
        <v>160</v>
      </c>
      <c r="I99" s="60">
        <v>4024233.49</v>
      </c>
      <c r="J99" s="60"/>
      <c r="K99" s="60"/>
      <c r="L99" s="57"/>
    </row>
    <row r="100" spans="1:12" ht="15.75">
      <c r="A100" s="199"/>
      <c r="B100" s="209"/>
      <c r="C100" s="166" t="s">
        <v>395</v>
      </c>
      <c r="D100" s="151" t="s">
        <v>121</v>
      </c>
      <c r="E100" s="151" t="s">
        <v>32</v>
      </c>
      <c r="F100" s="151"/>
      <c r="G100" s="151" t="s">
        <v>130</v>
      </c>
      <c r="H100" s="151" t="s">
        <v>160</v>
      </c>
      <c r="I100" s="60">
        <v>36000</v>
      </c>
      <c r="J100" s="60"/>
      <c r="K100" s="60"/>
      <c r="L100" s="57"/>
    </row>
    <row r="101" spans="1:12" ht="15.75">
      <c r="A101" s="199"/>
      <c r="B101" s="209"/>
      <c r="C101" s="153"/>
      <c r="D101" s="92" t="s">
        <v>121</v>
      </c>
      <c r="E101" s="92" t="s">
        <v>29</v>
      </c>
      <c r="F101" s="92"/>
      <c r="G101" s="92" t="s">
        <v>130</v>
      </c>
      <c r="H101" s="92" t="s">
        <v>160</v>
      </c>
      <c r="I101" s="60">
        <v>1410477.76</v>
      </c>
      <c r="J101" s="60">
        <v>1461611.52</v>
      </c>
      <c r="K101" s="60">
        <v>1461611.52</v>
      </c>
      <c r="L101" s="57"/>
    </row>
    <row r="102" spans="1:12" s="42" customFormat="1" ht="15.75">
      <c r="A102" s="184"/>
      <c r="B102" s="210"/>
      <c r="C102" s="155"/>
      <c r="D102" s="82" t="s">
        <v>121</v>
      </c>
      <c r="E102" s="82" t="s">
        <v>31</v>
      </c>
      <c r="F102" s="82"/>
      <c r="G102" s="82" t="s">
        <v>130</v>
      </c>
      <c r="H102" s="82" t="s">
        <v>160</v>
      </c>
      <c r="I102" s="60">
        <v>60650098.149999999</v>
      </c>
      <c r="J102" s="60">
        <v>48558379.649999999</v>
      </c>
      <c r="K102" s="60">
        <v>49919227.969999999</v>
      </c>
      <c r="L102" s="57"/>
    </row>
    <row r="103" spans="1:12">
      <c r="A103" s="11" t="s">
        <v>22</v>
      </c>
      <c r="B103" s="74"/>
      <c r="C103" s="74"/>
      <c r="D103" s="74"/>
      <c r="E103" s="74"/>
      <c r="F103" s="52"/>
      <c r="G103" s="74"/>
      <c r="H103" s="74"/>
      <c r="I103" s="75"/>
      <c r="J103" s="75"/>
      <c r="K103" s="75"/>
      <c r="L103" s="76"/>
    </row>
    <row r="104" spans="1:12" ht="15.75">
      <c r="A104" s="36" t="s">
        <v>62</v>
      </c>
      <c r="B104" s="154"/>
      <c r="C104" s="154"/>
      <c r="D104" s="55"/>
      <c r="E104" s="55"/>
      <c r="F104" s="55"/>
      <c r="G104" s="55" t="s">
        <v>130</v>
      </c>
      <c r="H104" s="55" t="s">
        <v>160</v>
      </c>
      <c r="I104" s="56">
        <v>488200</v>
      </c>
      <c r="J104" s="56">
        <v>502500</v>
      </c>
      <c r="K104" s="56">
        <v>502500</v>
      </c>
      <c r="L104" s="57"/>
    </row>
    <row r="105" spans="1:12" ht="15.75">
      <c r="A105" s="183" t="s">
        <v>63</v>
      </c>
      <c r="B105" s="208" t="s">
        <v>282</v>
      </c>
      <c r="C105" s="152"/>
      <c r="D105" s="59" t="s">
        <v>121</v>
      </c>
      <c r="E105" s="59" t="s">
        <v>29</v>
      </c>
      <c r="F105" s="59"/>
      <c r="G105" s="59" t="s">
        <v>130</v>
      </c>
      <c r="H105" s="59" t="s">
        <v>161</v>
      </c>
      <c r="I105" s="60"/>
      <c r="J105" s="60"/>
      <c r="K105" s="60"/>
      <c r="L105" s="57"/>
    </row>
    <row r="106" spans="1:12" ht="15.75">
      <c r="A106" s="184"/>
      <c r="B106" s="210"/>
      <c r="C106" s="155"/>
      <c r="D106" s="59" t="s">
        <v>121</v>
      </c>
      <c r="E106" s="59" t="s">
        <v>31</v>
      </c>
      <c r="F106" s="59"/>
      <c r="G106" s="59" t="s">
        <v>130</v>
      </c>
      <c r="H106" s="59" t="s">
        <v>161</v>
      </c>
      <c r="I106" s="60">
        <v>259047.37</v>
      </c>
      <c r="J106" s="60">
        <v>250000</v>
      </c>
      <c r="K106" s="60">
        <v>250000</v>
      </c>
      <c r="L106" s="57"/>
    </row>
    <row r="107" spans="1:12" s="42" customFormat="1" ht="15.75">
      <c r="A107" s="70" t="s">
        <v>64</v>
      </c>
      <c r="B107" s="68" t="s">
        <v>283</v>
      </c>
      <c r="C107" s="68"/>
      <c r="D107" s="68" t="s">
        <v>121</v>
      </c>
      <c r="E107" s="68" t="s">
        <v>28</v>
      </c>
      <c r="F107" s="68"/>
      <c r="G107" s="68" t="s">
        <v>131</v>
      </c>
      <c r="H107" s="68" t="s">
        <v>28</v>
      </c>
      <c r="I107" s="69">
        <f>SUM(I109:I116)</f>
        <v>690932.62</v>
      </c>
      <c r="J107" s="69">
        <f>SUM(J109:J116)</f>
        <v>563000</v>
      </c>
      <c r="K107" s="69">
        <f>SUM(K109:K116)</f>
        <v>709000</v>
      </c>
      <c r="L107" s="69" t="s">
        <v>28</v>
      </c>
    </row>
    <row r="108" spans="1:12">
      <c r="A108" s="12" t="s">
        <v>22</v>
      </c>
      <c r="B108" s="74"/>
      <c r="C108" s="74"/>
      <c r="D108" s="74"/>
      <c r="E108" s="74"/>
      <c r="F108" s="52"/>
      <c r="G108" s="74"/>
      <c r="H108" s="74"/>
      <c r="I108" s="75"/>
      <c r="J108" s="75"/>
      <c r="K108" s="75"/>
      <c r="L108" s="76"/>
    </row>
    <row r="109" spans="1:12" ht="15.75">
      <c r="A109" s="183" t="s">
        <v>65</v>
      </c>
      <c r="B109" s="208" t="s">
        <v>284</v>
      </c>
      <c r="C109" s="152"/>
      <c r="D109" s="59" t="s">
        <v>121</v>
      </c>
      <c r="E109" s="59" t="s">
        <v>29</v>
      </c>
      <c r="F109" s="59"/>
      <c r="G109" s="59" t="s">
        <v>131</v>
      </c>
      <c r="H109" s="59" t="s">
        <v>162</v>
      </c>
      <c r="I109" s="60">
        <v>5400</v>
      </c>
      <c r="J109" s="60">
        <v>10000</v>
      </c>
      <c r="K109" s="60">
        <v>10000</v>
      </c>
      <c r="L109" s="57"/>
    </row>
    <row r="110" spans="1:12" ht="15.75">
      <c r="A110" s="184"/>
      <c r="B110" s="210"/>
      <c r="C110" s="155"/>
      <c r="D110" s="59" t="s">
        <v>121</v>
      </c>
      <c r="E110" s="59" t="s">
        <v>31</v>
      </c>
      <c r="F110" s="59"/>
      <c r="G110" s="59" t="s">
        <v>131</v>
      </c>
      <c r="H110" s="59" t="s">
        <v>162</v>
      </c>
      <c r="I110" s="60">
        <v>6500</v>
      </c>
      <c r="J110" s="60">
        <v>15000</v>
      </c>
      <c r="K110" s="60">
        <v>15000</v>
      </c>
      <c r="L110" s="57"/>
    </row>
    <row r="111" spans="1:12" ht="15.75">
      <c r="A111" s="183" t="s">
        <v>66</v>
      </c>
      <c r="B111" s="208" t="s">
        <v>285</v>
      </c>
      <c r="C111" s="152"/>
      <c r="D111" s="59" t="s">
        <v>121</v>
      </c>
      <c r="E111" s="59" t="s">
        <v>29</v>
      </c>
      <c r="F111" s="59"/>
      <c r="G111" s="59" t="s">
        <v>131</v>
      </c>
      <c r="H111" s="59" t="s">
        <v>163</v>
      </c>
      <c r="I111" s="60"/>
      <c r="J111" s="56"/>
      <c r="K111" s="56"/>
      <c r="L111" s="57"/>
    </row>
    <row r="112" spans="1:12" ht="15.75">
      <c r="A112" s="184" t="s">
        <v>66</v>
      </c>
      <c r="B112" s="210"/>
      <c r="C112" s="155"/>
      <c r="D112" s="59" t="s">
        <v>121</v>
      </c>
      <c r="E112" s="59" t="s">
        <v>31</v>
      </c>
      <c r="F112" s="59"/>
      <c r="G112" s="59" t="s">
        <v>131</v>
      </c>
      <c r="H112" s="59" t="s">
        <v>163</v>
      </c>
      <c r="I112" s="60">
        <v>573591.35</v>
      </c>
      <c r="J112" s="56">
        <v>360000</v>
      </c>
      <c r="K112" s="56">
        <v>506000</v>
      </c>
      <c r="L112" s="57"/>
    </row>
    <row r="113" spans="1:18" ht="15.75">
      <c r="A113" s="183" t="s">
        <v>68</v>
      </c>
      <c r="B113" s="208" t="s">
        <v>286</v>
      </c>
      <c r="C113" s="152"/>
      <c r="D113" s="59" t="s">
        <v>121</v>
      </c>
      <c r="E113" s="59" t="s">
        <v>29</v>
      </c>
      <c r="F113" s="59"/>
      <c r="G113" s="59" t="s">
        <v>131</v>
      </c>
      <c r="H113" s="59" t="s">
        <v>165</v>
      </c>
      <c r="I113" s="60">
        <v>45000</v>
      </c>
      <c r="J113" s="56">
        <v>18000</v>
      </c>
      <c r="K113" s="56">
        <v>18000</v>
      </c>
      <c r="L113" s="57"/>
    </row>
    <row r="114" spans="1:18" ht="15.75">
      <c r="A114" s="184"/>
      <c r="B114" s="210"/>
      <c r="C114" s="155"/>
      <c r="D114" s="59" t="s">
        <v>121</v>
      </c>
      <c r="E114" s="59" t="s">
        <v>31</v>
      </c>
      <c r="F114" s="59"/>
      <c r="G114" s="59" t="s">
        <v>131</v>
      </c>
      <c r="H114" s="59" t="s">
        <v>165</v>
      </c>
      <c r="I114" s="60">
        <v>60441.27</v>
      </c>
      <c r="J114" s="56">
        <v>160000</v>
      </c>
      <c r="K114" s="56">
        <v>160000</v>
      </c>
      <c r="L114" s="57"/>
    </row>
    <row r="115" spans="1:18" ht="15.75">
      <c r="A115" s="183" t="s">
        <v>63</v>
      </c>
      <c r="B115" s="208" t="s">
        <v>287</v>
      </c>
      <c r="C115" s="152"/>
      <c r="D115" s="59" t="s">
        <v>121</v>
      </c>
      <c r="E115" s="59" t="s">
        <v>29</v>
      </c>
      <c r="F115" s="59"/>
      <c r="G115" s="59" t="s">
        <v>131</v>
      </c>
      <c r="H115" s="59" t="s">
        <v>161</v>
      </c>
      <c r="I115" s="60"/>
      <c r="J115" s="56"/>
      <c r="K115" s="56"/>
      <c r="L115" s="57"/>
      <c r="P115" s="93"/>
    </row>
    <row r="116" spans="1:18" ht="15.75">
      <c r="A116" s="184" t="s">
        <v>63</v>
      </c>
      <c r="B116" s="210"/>
      <c r="C116" s="155"/>
      <c r="D116" s="59" t="s">
        <v>121</v>
      </c>
      <c r="E116" s="59" t="s">
        <v>31</v>
      </c>
      <c r="F116" s="59"/>
      <c r="G116" s="59" t="s">
        <v>131</v>
      </c>
      <c r="H116" s="59" t="s">
        <v>161</v>
      </c>
      <c r="I116" s="60"/>
      <c r="J116" s="56"/>
      <c r="K116" s="56"/>
      <c r="L116" s="57"/>
      <c r="O116" s="1" t="s">
        <v>240</v>
      </c>
      <c r="P116" s="93">
        <f>I141+I179+I187+I233</f>
        <v>29373761.059999999</v>
      </c>
      <c r="Q116" s="93">
        <f>J141+J179+J187+J233</f>
        <v>17219673.140000001</v>
      </c>
      <c r="R116" s="93">
        <f>K141+K179+K187+K233</f>
        <v>18735365.469999999</v>
      </c>
    </row>
    <row r="117" spans="1:18" ht="31.5">
      <c r="A117" s="37" t="s">
        <v>69</v>
      </c>
      <c r="B117" s="68" t="s">
        <v>288</v>
      </c>
      <c r="C117" s="68"/>
      <c r="D117" s="68" t="s">
        <v>121</v>
      </c>
      <c r="E117" s="68" t="s">
        <v>28</v>
      </c>
      <c r="F117" s="68"/>
      <c r="G117" s="68" t="s">
        <v>132</v>
      </c>
      <c r="H117" s="68" t="s">
        <v>28</v>
      </c>
      <c r="I117" s="69">
        <f>SUM(I118:I121)</f>
        <v>0</v>
      </c>
      <c r="J117" s="69">
        <f>SUM(J118:J121)</f>
        <v>15000</v>
      </c>
      <c r="K117" s="69">
        <f>SUM(K118:K121)</f>
        <v>15000</v>
      </c>
      <c r="L117" s="69" t="s">
        <v>28</v>
      </c>
    </row>
    <row r="118" spans="1:18" ht="15.75">
      <c r="A118" s="195" t="s">
        <v>67</v>
      </c>
      <c r="B118" s="200" t="s">
        <v>289</v>
      </c>
      <c r="C118" s="91"/>
      <c r="D118" s="55" t="s">
        <v>121</v>
      </c>
      <c r="E118" s="55" t="s">
        <v>29</v>
      </c>
      <c r="F118" s="55"/>
      <c r="G118" s="55" t="s">
        <v>132</v>
      </c>
      <c r="H118" s="55" t="s">
        <v>165</v>
      </c>
      <c r="I118" s="56">
        <v>0</v>
      </c>
      <c r="J118" s="56">
        <v>15000</v>
      </c>
      <c r="K118" s="56">
        <v>15000</v>
      </c>
      <c r="L118" s="57" t="s">
        <v>28</v>
      </c>
      <c r="P118" s="93">
        <f>I101+I109+I113+I118+I126+I157+I161+I166+I167+I168+I189+I191+I195+I198+I201+I209+I215+I217+I219+I221+I224+I231+I235</f>
        <v>8098755.1099999994</v>
      </c>
    </row>
    <row r="119" spans="1:18" ht="15.75">
      <c r="A119" s="196" t="s">
        <v>67</v>
      </c>
      <c r="B119" s="201"/>
      <c r="C119" s="156"/>
      <c r="D119" s="55" t="s">
        <v>121</v>
      </c>
      <c r="E119" s="55" t="s">
        <v>31</v>
      </c>
      <c r="F119" s="55"/>
      <c r="G119" s="55" t="s">
        <v>132</v>
      </c>
      <c r="H119" s="55" t="s">
        <v>165</v>
      </c>
      <c r="I119" s="56"/>
      <c r="J119" s="56"/>
      <c r="K119" s="56"/>
      <c r="L119" s="57" t="s">
        <v>28</v>
      </c>
    </row>
    <row r="120" spans="1:18" ht="15.75">
      <c r="A120" s="195" t="s">
        <v>70</v>
      </c>
      <c r="B120" s="200" t="s">
        <v>290</v>
      </c>
      <c r="C120" s="91"/>
      <c r="D120" s="55" t="s">
        <v>121</v>
      </c>
      <c r="E120" s="55" t="s">
        <v>29</v>
      </c>
      <c r="F120" s="55"/>
      <c r="G120" s="55" t="s">
        <v>132</v>
      </c>
      <c r="H120" s="55" t="s">
        <v>166</v>
      </c>
      <c r="I120" s="56"/>
      <c r="J120" s="56"/>
      <c r="K120" s="56"/>
      <c r="L120" s="57" t="s">
        <v>28</v>
      </c>
    </row>
    <row r="121" spans="1:18" ht="15.75">
      <c r="A121" s="196" t="s">
        <v>70</v>
      </c>
      <c r="B121" s="201"/>
      <c r="C121" s="156"/>
      <c r="D121" s="55" t="s">
        <v>121</v>
      </c>
      <c r="E121" s="55" t="s">
        <v>31</v>
      </c>
      <c r="F121" s="55"/>
      <c r="G121" s="55" t="s">
        <v>132</v>
      </c>
      <c r="H121" s="55" t="s">
        <v>166</v>
      </c>
      <c r="I121" s="56"/>
      <c r="J121" s="56"/>
      <c r="K121" s="56"/>
      <c r="L121" s="57" t="s">
        <v>28</v>
      </c>
    </row>
    <row r="122" spans="1:18" s="42" customFormat="1" ht="31.5">
      <c r="A122" s="70" t="s">
        <v>71</v>
      </c>
      <c r="B122" s="68" t="s">
        <v>291</v>
      </c>
      <c r="C122" s="68"/>
      <c r="D122" s="68"/>
      <c r="E122" s="68"/>
      <c r="F122" s="68"/>
      <c r="G122" s="68" t="s">
        <v>133</v>
      </c>
      <c r="H122" s="68" t="s">
        <v>28</v>
      </c>
      <c r="I122" s="69">
        <f>SUM(I124:I129)</f>
        <v>19218368.630000003</v>
      </c>
      <c r="J122" s="69">
        <f>SUM(J126:J129)</f>
        <v>15076017.34</v>
      </c>
      <c r="K122" s="69">
        <f>SUM(K126:K129)</f>
        <v>15487006.689999999</v>
      </c>
      <c r="L122" s="69" t="s">
        <v>28</v>
      </c>
    </row>
    <row r="123" spans="1:18">
      <c r="A123" s="84" t="s">
        <v>22</v>
      </c>
      <c r="B123" s="78"/>
      <c r="C123" s="78"/>
      <c r="D123" s="78"/>
      <c r="E123" s="78"/>
      <c r="F123" s="81"/>
      <c r="G123" s="78"/>
      <c r="H123" s="78"/>
      <c r="I123" s="79"/>
      <c r="J123" s="79"/>
      <c r="K123" s="79"/>
      <c r="L123" s="79"/>
    </row>
    <row r="124" spans="1:18" ht="15.75">
      <c r="A124" s="84"/>
      <c r="B124" s="78"/>
      <c r="C124" s="167" t="s">
        <v>374</v>
      </c>
      <c r="D124" s="92" t="s">
        <v>121</v>
      </c>
      <c r="E124" s="92" t="s">
        <v>32</v>
      </c>
      <c r="F124" s="92"/>
      <c r="G124" s="92" t="s">
        <v>133</v>
      </c>
      <c r="H124" s="92" t="s">
        <v>167</v>
      </c>
      <c r="I124" s="60">
        <v>1234165.33</v>
      </c>
      <c r="J124" s="60"/>
      <c r="K124" s="60"/>
      <c r="L124" s="60" t="s">
        <v>28</v>
      </c>
    </row>
    <row r="125" spans="1:18" ht="15.75">
      <c r="A125" s="84"/>
      <c r="B125" s="78"/>
      <c r="C125" s="167" t="s">
        <v>395</v>
      </c>
      <c r="D125" s="151" t="s">
        <v>121</v>
      </c>
      <c r="E125" s="151" t="s">
        <v>32</v>
      </c>
      <c r="F125" s="151"/>
      <c r="G125" s="151" t="s">
        <v>133</v>
      </c>
      <c r="H125" s="151" t="s">
        <v>167</v>
      </c>
      <c r="I125" s="60">
        <v>10872</v>
      </c>
      <c r="J125" s="60"/>
      <c r="K125" s="60"/>
      <c r="L125" s="60" t="s">
        <v>28</v>
      </c>
    </row>
    <row r="126" spans="1:18" ht="15.75">
      <c r="A126" s="183" t="s">
        <v>72</v>
      </c>
      <c r="B126" s="208" t="s">
        <v>292</v>
      </c>
      <c r="C126" s="152"/>
      <c r="D126" s="82" t="s">
        <v>121</v>
      </c>
      <c r="E126" s="82" t="s">
        <v>29</v>
      </c>
      <c r="F126" s="82"/>
      <c r="G126" s="82" t="s">
        <v>133</v>
      </c>
      <c r="H126" s="82" t="s">
        <v>167</v>
      </c>
      <c r="I126" s="60">
        <v>425964.29</v>
      </c>
      <c r="J126" s="60">
        <v>411406.68</v>
      </c>
      <c r="K126" s="60">
        <v>411406.68</v>
      </c>
      <c r="L126" s="60" t="s">
        <v>28</v>
      </c>
    </row>
    <row r="127" spans="1:18" ht="15.75">
      <c r="A127" s="184" t="s">
        <v>72</v>
      </c>
      <c r="B127" s="210"/>
      <c r="C127" s="155"/>
      <c r="D127" s="82" t="s">
        <v>121</v>
      </c>
      <c r="E127" s="82" t="s">
        <v>31</v>
      </c>
      <c r="F127" s="82"/>
      <c r="G127" s="82" t="s">
        <v>133</v>
      </c>
      <c r="H127" s="82" t="s">
        <v>167</v>
      </c>
      <c r="I127" s="60">
        <v>17547367.010000002</v>
      </c>
      <c r="J127" s="60">
        <v>14664610.66</v>
      </c>
      <c r="K127" s="60">
        <v>15075600.01</v>
      </c>
      <c r="L127" s="60" t="s">
        <v>28</v>
      </c>
    </row>
    <row r="128" spans="1:18" ht="15.75">
      <c r="A128" s="195" t="s">
        <v>73</v>
      </c>
      <c r="B128" s="213" t="s">
        <v>293</v>
      </c>
      <c r="C128" s="157"/>
      <c r="D128" s="55" t="s">
        <v>121</v>
      </c>
      <c r="E128" s="55" t="s">
        <v>29</v>
      </c>
      <c r="F128" s="58"/>
      <c r="G128" s="58" t="s">
        <v>133</v>
      </c>
      <c r="H128" s="58" t="s">
        <v>161</v>
      </c>
      <c r="I128" s="57"/>
      <c r="J128" s="57"/>
      <c r="K128" s="57"/>
      <c r="L128" s="57" t="s">
        <v>28</v>
      </c>
    </row>
    <row r="129" spans="1:12" ht="15.75">
      <c r="A129" s="196" t="s">
        <v>73</v>
      </c>
      <c r="B129" s="214"/>
      <c r="C129" s="158"/>
      <c r="D129" s="55" t="s">
        <v>121</v>
      </c>
      <c r="E129" s="55" t="s">
        <v>31</v>
      </c>
      <c r="F129" s="58"/>
      <c r="G129" s="58" t="s">
        <v>133</v>
      </c>
      <c r="H129" s="58" t="s">
        <v>161</v>
      </c>
      <c r="I129" s="57"/>
      <c r="J129" s="57"/>
      <c r="K129" s="57"/>
      <c r="L129" s="57" t="s">
        <v>28</v>
      </c>
    </row>
    <row r="130" spans="1:12" s="42" customFormat="1" ht="15.75">
      <c r="A130" s="38" t="s">
        <v>74</v>
      </c>
      <c r="B130" s="66" t="s">
        <v>294</v>
      </c>
      <c r="C130" s="66"/>
      <c r="D130" s="66" t="s">
        <v>121</v>
      </c>
      <c r="E130" s="66" t="s">
        <v>28</v>
      </c>
      <c r="F130" s="66"/>
      <c r="G130" s="66" t="s">
        <v>134</v>
      </c>
      <c r="H130" s="66" t="s">
        <v>28</v>
      </c>
      <c r="I130" s="67">
        <f>I132+I144+I150</f>
        <v>21869504.400000002</v>
      </c>
      <c r="J130" s="67">
        <f>J132+J144+J150</f>
        <v>19969100</v>
      </c>
      <c r="K130" s="67">
        <f>K132+K144+K150</f>
        <v>20372800</v>
      </c>
      <c r="L130" s="67" t="s">
        <v>28</v>
      </c>
    </row>
    <row r="131" spans="1:12">
      <c r="A131" s="11" t="s">
        <v>22</v>
      </c>
      <c r="B131" s="74"/>
      <c r="C131" s="74"/>
      <c r="D131" s="74"/>
      <c r="E131" s="74"/>
      <c r="F131" s="52"/>
      <c r="G131" s="74"/>
      <c r="H131" s="74"/>
      <c r="I131" s="75"/>
      <c r="J131" s="75"/>
      <c r="K131" s="75"/>
      <c r="L131" s="76"/>
    </row>
    <row r="132" spans="1:12" s="42" customFormat="1" ht="31.5">
      <c r="A132" s="37" t="s">
        <v>75</v>
      </c>
      <c r="B132" s="68" t="s">
        <v>295</v>
      </c>
      <c r="C132" s="68"/>
      <c r="D132" s="68" t="s">
        <v>121</v>
      </c>
      <c r="E132" s="68" t="s">
        <v>28</v>
      </c>
      <c r="F132" s="68"/>
      <c r="G132" s="68" t="s">
        <v>135</v>
      </c>
      <c r="H132" s="68" t="s">
        <v>28</v>
      </c>
      <c r="I132" s="69">
        <f>I134+I141</f>
        <v>17379185.580000002</v>
      </c>
      <c r="J132" s="69">
        <f>J134+J141</f>
        <v>15858200</v>
      </c>
      <c r="K132" s="69">
        <f>K134+K141</f>
        <v>16204900</v>
      </c>
      <c r="L132" s="69" t="s">
        <v>28</v>
      </c>
    </row>
    <row r="133" spans="1:12">
      <c r="A133" s="12" t="s">
        <v>52</v>
      </c>
      <c r="B133" s="74"/>
      <c r="C133" s="74"/>
      <c r="D133" s="74"/>
      <c r="E133" s="74"/>
      <c r="F133" s="52"/>
      <c r="G133" s="74"/>
      <c r="H133" s="74"/>
      <c r="I133" s="75"/>
      <c r="J133" s="75"/>
      <c r="K133" s="75"/>
      <c r="L133" s="76"/>
    </row>
    <row r="134" spans="1:12" s="42" customFormat="1" ht="31.5">
      <c r="A134" s="39" t="s">
        <v>76</v>
      </c>
      <c r="B134" s="149" t="s">
        <v>296</v>
      </c>
      <c r="C134" s="149"/>
      <c r="D134" s="55" t="s">
        <v>121</v>
      </c>
      <c r="E134" s="55" t="s">
        <v>28</v>
      </c>
      <c r="F134" s="55"/>
      <c r="G134" s="55" t="s">
        <v>136</v>
      </c>
      <c r="H134" s="55" t="s">
        <v>28</v>
      </c>
      <c r="I134" s="56">
        <f>I137+I139</f>
        <v>17379185.580000002</v>
      </c>
      <c r="J134" s="56">
        <f>J137</f>
        <v>15858200</v>
      </c>
      <c r="K134" s="56">
        <f>K137</f>
        <v>16204900</v>
      </c>
      <c r="L134" s="57" t="s">
        <v>28</v>
      </c>
    </row>
    <row r="135" spans="1:12">
      <c r="A135" s="13" t="s">
        <v>22</v>
      </c>
      <c r="B135" s="74"/>
      <c r="C135" s="74"/>
      <c r="D135" s="74"/>
      <c r="E135" s="74"/>
      <c r="F135" s="52"/>
      <c r="G135" s="74"/>
      <c r="H135" s="74"/>
      <c r="I135" s="75"/>
      <c r="J135" s="75"/>
      <c r="K135" s="75"/>
      <c r="L135" s="76"/>
    </row>
    <row r="136" spans="1:12" ht="15.75">
      <c r="A136" s="195" t="s">
        <v>77</v>
      </c>
      <c r="B136" s="200" t="s">
        <v>297</v>
      </c>
      <c r="C136" s="91"/>
      <c r="D136" s="55" t="s">
        <v>121</v>
      </c>
      <c r="E136" s="55" t="s">
        <v>29</v>
      </c>
      <c r="F136" s="55"/>
      <c r="G136" s="55" t="s">
        <v>136</v>
      </c>
      <c r="H136" s="55" t="s">
        <v>168</v>
      </c>
      <c r="I136" s="56"/>
      <c r="J136" s="56"/>
      <c r="K136" s="56"/>
      <c r="L136" s="57" t="s">
        <v>28</v>
      </c>
    </row>
    <row r="137" spans="1:12" ht="15.75">
      <c r="A137" s="196" t="s">
        <v>77</v>
      </c>
      <c r="B137" s="201"/>
      <c r="C137" s="163" t="s">
        <v>372</v>
      </c>
      <c r="D137" s="55" t="s">
        <v>121</v>
      </c>
      <c r="E137" s="55" t="s">
        <v>32</v>
      </c>
      <c r="F137" s="55"/>
      <c r="G137" s="55" t="s">
        <v>136</v>
      </c>
      <c r="H137" s="55" t="s">
        <v>168</v>
      </c>
      <c r="I137" s="56">
        <v>17220430.390000001</v>
      </c>
      <c r="J137" s="56">
        <v>15858200</v>
      </c>
      <c r="K137" s="56">
        <v>16204900</v>
      </c>
      <c r="L137" s="57" t="s">
        <v>28</v>
      </c>
    </row>
    <row r="138" spans="1:12" ht="15.75" customHeight="1">
      <c r="A138" s="195" t="s">
        <v>78</v>
      </c>
      <c r="B138" s="200" t="s">
        <v>298</v>
      </c>
      <c r="C138" s="91"/>
      <c r="D138" s="55" t="s">
        <v>121</v>
      </c>
      <c r="E138" s="55" t="s">
        <v>29</v>
      </c>
      <c r="F138" s="55"/>
      <c r="G138" s="58" t="s">
        <v>136</v>
      </c>
      <c r="H138" s="58" t="s">
        <v>169</v>
      </c>
      <c r="I138" s="56"/>
      <c r="J138" s="56"/>
      <c r="K138" s="56"/>
      <c r="L138" s="57" t="s">
        <v>28</v>
      </c>
    </row>
    <row r="139" spans="1:12" ht="15.75" customHeight="1">
      <c r="A139" s="196" t="s">
        <v>78</v>
      </c>
      <c r="B139" s="201"/>
      <c r="C139" s="156"/>
      <c r="D139" s="55" t="s">
        <v>121</v>
      </c>
      <c r="E139" s="55" t="s">
        <v>31</v>
      </c>
      <c r="F139" s="55"/>
      <c r="G139" s="58" t="s">
        <v>136</v>
      </c>
      <c r="H139" s="58" t="s">
        <v>169</v>
      </c>
      <c r="I139" s="56">
        <v>158755.19</v>
      </c>
      <c r="J139" s="56"/>
      <c r="K139" s="56"/>
      <c r="L139" s="57" t="s">
        <v>28</v>
      </c>
    </row>
    <row r="140" spans="1:12" ht="15.75">
      <c r="A140" s="90" t="s">
        <v>63</v>
      </c>
      <c r="B140" s="91" t="s">
        <v>299</v>
      </c>
      <c r="C140" s="91"/>
      <c r="D140" s="55" t="s">
        <v>121</v>
      </c>
      <c r="E140" s="55" t="s">
        <v>29</v>
      </c>
      <c r="F140" s="55"/>
      <c r="G140" s="55" t="s">
        <v>136</v>
      </c>
      <c r="H140" s="55" t="s">
        <v>161</v>
      </c>
      <c r="I140" s="56"/>
      <c r="J140" s="56"/>
      <c r="K140" s="56"/>
      <c r="L140" s="57" t="s">
        <v>28</v>
      </c>
    </row>
    <row r="141" spans="1:12" s="42" customFormat="1" ht="31.5">
      <c r="A141" s="39" t="s">
        <v>79</v>
      </c>
      <c r="B141" s="149" t="s">
        <v>300</v>
      </c>
      <c r="C141" s="149"/>
      <c r="D141" s="55" t="s">
        <v>121</v>
      </c>
      <c r="E141" s="55" t="s">
        <v>28</v>
      </c>
      <c r="F141" s="55"/>
      <c r="G141" s="55" t="s">
        <v>137</v>
      </c>
      <c r="H141" s="55" t="s">
        <v>28</v>
      </c>
      <c r="I141" s="56"/>
      <c r="J141" s="56"/>
      <c r="K141" s="56"/>
      <c r="L141" s="57" t="s">
        <v>28</v>
      </c>
    </row>
    <row r="142" spans="1:12">
      <c r="A142" s="13" t="s">
        <v>22</v>
      </c>
      <c r="B142" s="74"/>
      <c r="C142" s="74"/>
      <c r="D142" s="74"/>
      <c r="E142" s="74"/>
      <c r="F142" s="52"/>
      <c r="G142" s="74"/>
      <c r="H142" s="74"/>
      <c r="I142" s="75"/>
      <c r="J142" s="75"/>
      <c r="K142" s="75"/>
      <c r="L142" s="76"/>
    </row>
    <row r="143" spans="1:12" ht="15.75">
      <c r="A143" s="150" t="s">
        <v>68</v>
      </c>
      <c r="B143" s="149" t="s">
        <v>301</v>
      </c>
      <c r="C143" s="149"/>
      <c r="D143" s="55" t="s">
        <v>121</v>
      </c>
      <c r="E143" s="55" t="s">
        <v>29</v>
      </c>
      <c r="F143" s="55"/>
      <c r="G143" s="58" t="s">
        <v>137</v>
      </c>
      <c r="H143" s="58" t="s">
        <v>165</v>
      </c>
      <c r="I143" s="56"/>
      <c r="J143" s="56"/>
      <c r="K143" s="56"/>
      <c r="L143" s="57" t="s">
        <v>28</v>
      </c>
    </row>
    <row r="144" spans="1:12" s="42" customFormat="1" ht="15.75">
      <c r="A144" s="37" t="s">
        <v>80</v>
      </c>
      <c r="B144" s="68" t="s">
        <v>302</v>
      </c>
      <c r="C144" s="68"/>
      <c r="D144" s="68" t="s">
        <v>121</v>
      </c>
      <c r="E144" s="68" t="s">
        <v>28</v>
      </c>
      <c r="F144" s="68"/>
      <c r="G144" s="68" t="s">
        <v>138</v>
      </c>
      <c r="H144" s="68" t="s">
        <v>28</v>
      </c>
      <c r="I144" s="69">
        <f>SUM(I146:I149)</f>
        <v>4490318.82</v>
      </c>
      <c r="J144" s="69">
        <f>SUM(J146:J149)</f>
        <v>4110900</v>
      </c>
      <c r="K144" s="69">
        <f>SUM(K146:K149)</f>
        <v>4167900</v>
      </c>
      <c r="L144" s="69" t="s">
        <v>28</v>
      </c>
    </row>
    <row r="145" spans="1:13">
      <c r="A145" s="12" t="s">
        <v>52</v>
      </c>
      <c r="B145" s="74"/>
      <c r="C145" s="74"/>
      <c r="D145" s="74"/>
      <c r="E145" s="74"/>
      <c r="F145" s="52"/>
      <c r="G145" s="74"/>
      <c r="H145" s="74"/>
      <c r="I145" s="75"/>
      <c r="J145" s="75"/>
      <c r="K145" s="75"/>
      <c r="L145" s="76"/>
    </row>
    <row r="146" spans="1:13" ht="15.75">
      <c r="A146" s="205" t="s">
        <v>77</v>
      </c>
      <c r="B146" s="149" t="s">
        <v>303</v>
      </c>
      <c r="C146" s="149"/>
      <c r="D146" s="55" t="s">
        <v>121</v>
      </c>
      <c r="E146" s="55" t="s">
        <v>29</v>
      </c>
      <c r="F146" s="55"/>
      <c r="G146" s="55" t="s">
        <v>138</v>
      </c>
      <c r="H146" s="55" t="s">
        <v>168</v>
      </c>
      <c r="I146" s="56"/>
      <c r="J146" s="56"/>
      <c r="K146" s="56"/>
      <c r="L146" s="57" t="s">
        <v>28</v>
      </c>
    </row>
    <row r="147" spans="1:13" ht="15.75">
      <c r="A147" s="206"/>
      <c r="B147" s="149" t="s">
        <v>304</v>
      </c>
      <c r="C147" s="160" t="s">
        <v>344</v>
      </c>
      <c r="D147" s="87" t="s">
        <v>121</v>
      </c>
      <c r="E147" s="87" t="s">
        <v>32</v>
      </c>
      <c r="F147" s="87"/>
      <c r="G147" s="87" t="s">
        <v>138</v>
      </c>
      <c r="H147" s="87" t="s">
        <v>168</v>
      </c>
      <c r="I147" s="56">
        <v>111000</v>
      </c>
      <c r="J147" s="56">
        <v>100000</v>
      </c>
      <c r="K147" s="56">
        <v>100000</v>
      </c>
      <c r="L147" s="57"/>
    </row>
    <row r="148" spans="1:13" ht="15.75">
      <c r="A148" s="203" t="s">
        <v>70</v>
      </c>
      <c r="B148" s="200" t="s">
        <v>305</v>
      </c>
      <c r="C148" s="91"/>
      <c r="D148" s="55" t="s">
        <v>121</v>
      </c>
      <c r="E148" s="55" t="s">
        <v>29</v>
      </c>
      <c r="F148" s="55"/>
      <c r="G148" s="55" t="s">
        <v>138</v>
      </c>
      <c r="H148" s="55" t="s">
        <v>166</v>
      </c>
      <c r="I148" s="56"/>
      <c r="J148" s="56"/>
      <c r="K148" s="56"/>
      <c r="L148" s="57" t="s">
        <v>28</v>
      </c>
    </row>
    <row r="149" spans="1:13" ht="15.75">
      <c r="A149" s="204" t="s">
        <v>70</v>
      </c>
      <c r="B149" s="201"/>
      <c r="C149" s="163" t="s">
        <v>344</v>
      </c>
      <c r="D149" s="55" t="s">
        <v>121</v>
      </c>
      <c r="E149" s="55" t="s">
        <v>32</v>
      </c>
      <c r="F149" s="55"/>
      <c r="G149" s="55" t="s">
        <v>138</v>
      </c>
      <c r="H149" s="55" t="s">
        <v>166</v>
      </c>
      <c r="I149" s="56">
        <v>4379318.82</v>
      </c>
      <c r="J149" s="56">
        <v>4010900</v>
      </c>
      <c r="K149" s="56">
        <v>4067900</v>
      </c>
      <c r="L149" s="57" t="s">
        <v>28</v>
      </c>
    </row>
    <row r="150" spans="1:13" s="42" customFormat="1" ht="15.75">
      <c r="A150" s="37" t="s">
        <v>81</v>
      </c>
      <c r="B150" s="68" t="s">
        <v>306</v>
      </c>
      <c r="C150" s="68"/>
      <c r="D150" s="68" t="s">
        <v>121</v>
      </c>
      <c r="E150" s="68" t="s">
        <v>28</v>
      </c>
      <c r="F150" s="68"/>
      <c r="G150" s="68" t="s">
        <v>139</v>
      </c>
      <c r="H150" s="68" t="s">
        <v>28</v>
      </c>
      <c r="I150" s="69">
        <f>I152</f>
        <v>0</v>
      </c>
      <c r="J150" s="69">
        <f>J152</f>
        <v>0</v>
      </c>
      <c r="K150" s="69">
        <f>K152</f>
        <v>0</v>
      </c>
      <c r="L150" s="69" t="s">
        <v>28</v>
      </c>
    </row>
    <row r="151" spans="1:13">
      <c r="A151" s="12" t="s">
        <v>52</v>
      </c>
      <c r="B151" s="74"/>
      <c r="C151" s="74"/>
      <c r="D151" s="74"/>
      <c r="E151" s="74"/>
      <c r="F151" s="52"/>
      <c r="G151" s="74"/>
      <c r="H151" s="74"/>
      <c r="I151" s="75"/>
      <c r="J151" s="75"/>
      <c r="K151" s="75"/>
      <c r="L151" s="76"/>
    </row>
    <row r="152" spans="1:13" ht="15.75">
      <c r="A152" s="40" t="s">
        <v>70</v>
      </c>
      <c r="B152" s="149" t="s">
        <v>307</v>
      </c>
      <c r="C152" s="149"/>
      <c r="D152" s="55" t="s">
        <v>121</v>
      </c>
      <c r="E152" s="58" t="s">
        <v>32</v>
      </c>
      <c r="F152" s="58"/>
      <c r="G152" s="58" t="s">
        <v>139</v>
      </c>
      <c r="H152" s="58" t="s">
        <v>166</v>
      </c>
      <c r="I152" s="56"/>
      <c r="J152" s="56"/>
      <c r="K152" s="56"/>
      <c r="L152" s="57" t="s">
        <v>28</v>
      </c>
    </row>
    <row r="153" spans="1:13" s="43" customFormat="1" ht="15.75">
      <c r="A153" s="38" t="s">
        <v>82</v>
      </c>
      <c r="B153" s="66" t="s">
        <v>308</v>
      </c>
      <c r="C153" s="66"/>
      <c r="D153" s="66" t="s">
        <v>121</v>
      </c>
      <c r="E153" s="66" t="s">
        <v>28</v>
      </c>
      <c r="F153" s="66"/>
      <c r="G153" s="66" t="s">
        <v>140</v>
      </c>
      <c r="H153" s="66" t="s">
        <v>28</v>
      </c>
      <c r="I153" s="67">
        <f>I155+I159+I163</f>
        <v>927717.37000000011</v>
      </c>
      <c r="J153" s="67">
        <f>J155+J159+J163</f>
        <v>1160224.81</v>
      </c>
      <c r="K153" s="67">
        <f>K155+K159+K163</f>
        <v>1160194.81</v>
      </c>
      <c r="L153" s="67" t="s">
        <v>28</v>
      </c>
    </row>
    <row r="154" spans="1:13" ht="15.75">
      <c r="A154" s="16" t="s">
        <v>52</v>
      </c>
      <c r="B154" s="71"/>
      <c r="C154" s="71"/>
      <c r="D154" s="71"/>
      <c r="E154" s="71"/>
      <c r="F154" s="61"/>
      <c r="G154" s="71"/>
      <c r="H154" s="71"/>
      <c r="I154" s="72"/>
      <c r="J154" s="72"/>
      <c r="K154" s="72"/>
      <c r="L154" s="73"/>
    </row>
    <row r="155" spans="1:13" s="42" customFormat="1" ht="15.75">
      <c r="A155" s="37" t="s">
        <v>83</v>
      </c>
      <c r="B155" s="68" t="s">
        <v>309</v>
      </c>
      <c r="C155" s="68"/>
      <c r="D155" s="68" t="s">
        <v>121</v>
      </c>
      <c r="E155" s="68" t="s">
        <v>28</v>
      </c>
      <c r="F155" s="68"/>
      <c r="G155" s="68" t="s">
        <v>141</v>
      </c>
      <c r="H155" s="68" t="s">
        <v>28</v>
      </c>
      <c r="I155" s="69">
        <f>SUM(I157:I158)</f>
        <v>780508.81</v>
      </c>
      <c r="J155" s="69">
        <f>SUM(J157:J158)</f>
        <v>848437.81</v>
      </c>
      <c r="K155" s="69">
        <f>SUM(K157:K158)</f>
        <v>848407.81</v>
      </c>
      <c r="L155" s="69" t="s">
        <v>28</v>
      </c>
    </row>
    <row r="156" spans="1:13">
      <c r="A156" s="12" t="s">
        <v>22</v>
      </c>
      <c r="B156" s="74"/>
      <c r="C156" s="74"/>
      <c r="D156" s="74"/>
      <c r="E156" s="74"/>
      <c r="F156" s="52"/>
      <c r="G156" s="74"/>
      <c r="H156" s="74"/>
      <c r="I156" s="75"/>
      <c r="J156" s="75"/>
      <c r="K156" s="75"/>
      <c r="L156" s="76"/>
    </row>
    <row r="157" spans="1:13" ht="15.75">
      <c r="A157" s="195" t="s">
        <v>84</v>
      </c>
      <c r="B157" s="200" t="s">
        <v>310</v>
      </c>
      <c r="C157" s="91"/>
      <c r="D157" s="55" t="s">
        <v>121</v>
      </c>
      <c r="E157" s="55" t="s">
        <v>29</v>
      </c>
      <c r="F157" s="55"/>
      <c r="G157" s="55" t="s">
        <v>141</v>
      </c>
      <c r="H157" s="55" t="s">
        <v>170</v>
      </c>
      <c r="I157" s="56">
        <v>70714</v>
      </c>
      <c r="J157" s="56">
        <v>71848</v>
      </c>
      <c r="K157" s="56">
        <v>71818</v>
      </c>
      <c r="L157" s="57" t="s">
        <v>28</v>
      </c>
    </row>
    <row r="158" spans="1:13" ht="15.75">
      <c r="A158" s="196" t="s">
        <v>84</v>
      </c>
      <c r="B158" s="201"/>
      <c r="C158" s="156"/>
      <c r="D158" s="55" t="s">
        <v>121</v>
      </c>
      <c r="E158" s="55" t="s">
        <v>31</v>
      </c>
      <c r="F158" s="55"/>
      <c r="G158" s="55" t="s">
        <v>141</v>
      </c>
      <c r="H158" s="55" t="s">
        <v>170</v>
      </c>
      <c r="I158" s="56">
        <v>709794.81</v>
      </c>
      <c r="J158" s="56">
        <v>776589.81</v>
      </c>
      <c r="K158" s="56">
        <v>776589.81</v>
      </c>
      <c r="L158" s="57" t="s">
        <v>28</v>
      </c>
      <c r="M158" s="102"/>
    </row>
    <row r="159" spans="1:13" s="42" customFormat="1" ht="15.75">
      <c r="A159" s="37" t="s">
        <v>85</v>
      </c>
      <c r="B159" s="68" t="s">
        <v>311</v>
      </c>
      <c r="C159" s="68"/>
      <c r="D159" s="68" t="s">
        <v>121</v>
      </c>
      <c r="E159" s="68" t="s">
        <v>28</v>
      </c>
      <c r="F159" s="68"/>
      <c r="G159" s="68" t="s">
        <v>142</v>
      </c>
      <c r="H159" s="68" t="s">
        <v>28</v>
      </c>
      <c r="I159" s="69">
        <f>SUM(I161:I162)</f>
        <v>147115</v>
      </c>
      <c r="J159" s="69">
        <f>SUM(J161:J162)</f>
        <v>281787</v>
      </c>
      <c r="K159" s="69">
        <f>SUM(K161:K162)</f>
        <v>281787</v>
      </c>
      <c r="L159" s="69" t="s">
        <v>28</v>
      </c>
      <c r="M159" s="101"/>
    </row>
    <row r="160" spans="1:13">
      <c r="A160" s="12" t="s">
        <v>22</v>
      </c>
      <c r="B160" s="74"/>
      <c r="C160" s="74"/>
      <c r="D160" s="74"/>
      <c r="E160" s="74"/>
      <c r="F160" s="52"/>
      <c r="G160" s="74"/>
      <c r="H160" s="74"/>
      <c r="I160" s="75"/>
      <c r="J160" s="75"/>
      <c r="K160" s="75"/>
      <c r="L160" s="76"/>
      <c r="M160" s="103"/>
    </row>
    <row r="161" spans="1:13" ht="15.75">
      <c r="A161" s="195" t="s">
        <v>84</v>
      </c>
      <c r="B161" s="200" t="s">
        <v>312</v>
      </c>
      <c r="C161" s="91"/>
      <c r="D161" s="55" t="s">
        <v>121</v>
      </c>
      <c r="E161" s="55" t="s">
        <v>29</v>
      </c>
      <c r="F161" s="55"/>
      <c r="G161" s="55" t="s">
        <v>142</v>
      </c>
      <c r="H161" s="55" t="s">
        <v>170</v>
      </c>
      <c r="I161" s="56">
        <v>9652</v>
      </c>
      <c r="J161" s="56">
        <v>7332</v>
      </c>
      <c r="K161" s="56">
        <v>7332</v>
      </c>
      <c r="L161" s="57" t="s">
        <v>28</v>
      </c>
      <c r="M161" s="104"/>
    </row>
    <row r="162" spans="1:13" ht="15.75">
      <c r="A162" s="196" t="s">
        <v>84</v>
      </c>
      <c r="B162" s="201"/>
      <c r="C162" s="156"/>
      <c r="D162" s="55" t="s">
        <v>121</v>
      </c>
      <c r="E162" s="55" t="s">
        <v>31</v>
      </c>
      <c r="F162" s="55"/>
      <c r="G162" s="55" t="s">
        <v>142</v>
      </c>
      <c r="H162" s="55" t="s">
        <v>170</v>
      </c>
      <c r="I162" s="57">
        <v>137463</v>
      </c>
      <c r="J162" s="56">
        <v>274455</v>
      </c>
      <c r="K162" s="56">
        <v>274455</v>
      </c>
      <c r="L162" s="57" t="s">
        <v>28</v>
      </c>
    </row>
    <row r="163" spans="1:13" s="42" customFormat="1" ht="15.75">
      <c r="A163" s="37" t="s">
        <v>86</v>
      </c>
      <c r="B163" s="68" t="s">
        <v>313</v>
      </c>
      <c r="C163" s="68"/>
      <c r="D163" s="68" t="s">
        <v>121</v>
      </c>
      <c r="E163" s="68" t="s">
        <v>28</v>
      </c>
      <c r="F163" s="68"/>
      <c r="G163" s="68" t="s">
        <v>143</v>
      </c>
      <c r="H163" s="68" t="s">
        <v>28</v>
      </c>
      <c r="I163" s="69">
        <f>SUM(I165:I170)</f>
        <v>93.56</v>
      </c>
      <c r="J163" s="69">
        <f>SUM(J165:J170)</f>
        <v>30000</v>
      </c>
      <c r="K163" s="69">
        <f>SUM(K165:K170)</f>
        <v>30000</v>
      </c>
      <c r="L163" s="69" t="s">
        <v>28</v>
      </c>
    </row>
    <row r="164" spans="1:13">
      <c r="A164" s="12" t="s">
        <v>22</v>
      </c>
      <c r="B164" s="74"/>
      <c r="C164" s="74"/>
      <c r="D164" s="74"/>
      <c r="E164" s="74"/>
      <c r="F164" s="52"/>
      <c r="G164" s="74"/>
      <c r="H164" s="74"/>
      <c r="I164" s="75"/>
      <c r="J164" s="75"/>
      <c r="K164" s="75"/>
      <c r="L164" s="76"/>
    </row>
    <row r="165" spans="1:13" ht="15.75">
      <c r="A165" s="40" t="s">
        <v>84</v>
      </c>
      <c r="B165" s="149" t="s">
        <v>314</v>
      </c>
      <c r="C165" s="149"/>
      <c r="D165" s="55" t="s">
        <v>121</v>
      </c>
      <c r="E165" s="55" t="s">
        <v>29</v>
      </c>
      <c r="F165" s="55"/>
      <c r="G165" s="55" t="s">
        <v>143</v>
      </c>
      <c r="H165" s="55" t="s">
        <v>170</v>
      </c>
      <c r="I165" s="56"/>
      <c r="J165" s="56"/>
      <c r="K165" s="56"/>
      <c r="L165" s="57" t="s">
        <v>28</v>
      </c>
    </row>
    <row r="166" spans="1:13" ht="31.5">
      <c r="A166" s="40" t="s">
        <v>87</v>
      </c>
      <c r="B166" s="149" t="s">
        <v>315</v>
      </c>
      <c r="C166" s="149"/>
      <c r="D166" s="55" t="s">
        <v>121</v>
      </c>
      <c r="E166" s="55" t="s">
        <v>29</v>
      </c>
      <c r="F166" s="55"/>
      <c r="G166" s="55" t="s">
        <v>143</v>
      </c>
      <c r="H166" s="55" t="s">
        <v>171</v>
      </c>
      <c r="I166" s="56">
        <v>93.56</v>
      </c>
      <c r="J166" s="56">
        <v>30000</v>
      </c>
      <c r="K166" s="56">
        <v>30000</v>
      </c>
      <c r="L166" s="57" t="s">
        <v>28</v>
      </c>
    </row>
    <row r="167" spans="1:13" ht="31.5">
      <c r="A167" s="40" t="s">
        <v>88</v>
      </c>
      <c r="B167" s="149" t="s">
        <v>316</v>
      </c>
      <c r="C167" s="149"/>
      <c r="D167" s="55" t="s">
        <v>121</v>
      </c>
      <c r="E167" s="55" t="s">
        <v>29</v>
      </c>
      <c r="F167" s="55"/>
      <c r="G167" s="55" t="s">
        <v>143</v>
      </c>
      <c r="H167" s="55" t="s">
        <v>172</v>
      </c>
      <c r="I167" s="56">
        <v>0</v>
      </c>
      <c r="J167" s="56"/>
      <c r="K167" s="56"/>
      <c r="L167" s="57" t="s">
        <v>28</v>
      </c>
    </row>
    <row r="168" spans="1:13" ht="15.75">
      <c r="A168" s="40" t="s">
        <v>89</v>
      </c>
      <c r="B168" s="149" t="s">
        <v>317</v>
      </c>
      <c r="C168" s="149"/>
      <c r="D168" s="55" t="s">
        <v>121</v>
      </c>
      <c r="E168" s="55" t="s">
        <v>29</v>
      </c>
      <c r="F168" s="55"/>
      <c r="G168" s="55" t="s">
        <v>143</v>
      </c>
      <c r="H168" s="55" t="s">
        <v>173</v>
      </c>
      <c r="I168" s="56">
        <v>0</v>
      </c>
      <c r="J168" s="56"/>
      <c r="K168" s="56"/>
      <c r="L168" s="57" t="s">
        <v>28</v>
      </c>
    </row>
    <row r="169" spans="1:13" ht="15.75">
      <c r="A169" s="40" t="s">
        <v>70</v>
      </c>
      <c r="B169" s="149" t="s">
        <v>318</v>
      </c>
      <c r="C169" s="149"/>
      <c r="D169" s="55" t="s">
        <v>121</v>
      </c>
      <c r="E169" s="55" t="s">
        <v>29</v>
      </c>
      <c r="F169" s="55"/>
      <c r="G169" s="55" t="s">
        <v>143</v>
      </c>
      <c r="H169" s="55" t="s">
        <v>166</v>
      </c>
      <c r="I169" s="56"/>
      <c r="J169" s="56"/>
      <c r="K169" s="56"/>
      <c r="L169" s="57" t="s">
        <v>28</v>
      </c>
    </row>
    <row r="170" spans="1:13" ht="15.75">
      <c r="A170" s="40" t="s">
        <v>90</v>
      </c>
      <c r="B170" s="149" t="s">
        <v>319</v>
      </c>
      <c r="C170" s="149"/>
      <c r="D170" s="55" t="s">
        <v>121</v>
      </c>
      <c r="E170" s="55" t="s">
        <v>29</v>
      </c>
      <c r="F170" s="55"/>
      <c r="G170" s="55" t="s">
        <v>143</v>
      </c>
      <c r="H170" s="55" t="s">
        <v>174</v>
      </c>
      <c r="I170" s="56"/>
      <c r="J170" s="56"/>
      <c r="K170" s="56"/>
      <c r="L170" s="57" t="s">
        <v>28</v>
      </c>
    </row>
    <row r="171" spans="1:13" s="42" customFormat="1" ht="15.75">
      <c r="A171" s="38" t="s">
        <v>91</v>
      </c>
      <c r="B171" s="66" t="s">
        <v>320</v>
      </c>
      <c r="C171" s="66"/>
      <c r="D171" s="66" t="s">
        <v>121</v>
      </c>
      <c r="E171" s="66" t="s">
        <v>28</v>
      </c>
      <c r="F171" s="66"/>
      <c r="G171" s="66" t="s">
        <v>28</v>
      </c>
      <c r="H171" s="66" t="s">
        <v>28</v>
      </c>
      <c r="I171" s="67">
        <f>I173</f>
        <v>0</v>
      </c>
      <c r="J171" s="67">
        <f>J173</f>
        <v>0</v>
      </c>
      <c r="K171" s="67">
        <f>K173</f>
        <v>0</v>
      </c>
      <c r="L171" s="67" t="s">
        <v>28</v>
      </c>
    </row>
    <row r="172" spans="1:13">
      <c r="A172" s="11" t="s">
        <v>22</v>
      </c>
      <c r="B172" s="74"/>
      <c r="C172" s="74"/>
      <c r="D172" s="74"/>
      <c r="E172" s="74"/>
      <c r="F172" s="52"/>
      <c r="G172" s="74"/>
      <c r="H172" s="74"/>
      <c r="I172" s="75"/>
      <c r="J172" s="75"/>
      <c r="K172" s="75"/>
      <c r="L172" s="76"/>
    </row>
    <row r="173" spans="1:13" s="42" customFormat="1" ht="31.5">
      <c r="A173" s="37" t="s">
        <v>92</v>
      </c>
      <c r="B173" s="68" t="s">
        <v>321</v>
      </c>
      <c r="C173" s="68"/>
      <c r="D173" s="68" t="s">
        <v>121</v>
      </c>
      <c r="E173" s="68" t="s">
        <v>28</v>
      </c>
      <c r="F173" s="68"/>
      <c r="G173" s="68" t="s">
        <v>144</v>
      </c>
      <c r="H173" s="68" t="s">
        <v>28</v>
      </c>
      <c r="I173" s="69">
        <f>I175</f>
        <v>0</v>
      </c>
      <c r="J173" s="69"/>
      <c r="K173" s="69"/>
      <c r="L173" s="69" t="s">
        <v>28</v>
      </c>
    </row>
    <row r="174" spans="1:13">
      <c r="A174" s="12" t="s">
        <v>52</v>
      </c>
      <c r="B174" s="74"/>
      <c r="C174" s="74"/>
      <c r="D174" s="74"/>
      <c r="E174" s="74"/>
      <c r="F174" s="52"/>
      <c r="G174" s="74"/>
      <c r="H174" s="74"/>
      <c r="I174" s="75"/>
      <c r="J174" s="75"/>
      <c r="K174" s="75"/>
      <c r="L174" s="76"/>
    </row>
    <row r="175" spans="1:13" ht="15.75">
      <c r="A175" s="40" t="s">
        <v>70</v>
      </c>
      <c r="B175" s="149" t="s">
        <v>322</v>
      </c>
      <c r="C175" s="149"/>
      <c r="D175" s="55" t="s">
        <v>121</v>
      </c>
      <c r="E175" s="55" t="s">
        <v>29</v>
      </c>
      <c r="F175" s="55"/>
      <c r="G175" s="55" t="s">
        <v>144</v>
      </c>
      <c r="H175" s="55" t="s">
        <v>166</v>
      </c>
      <c r="I175" s="56"/>
      <c r="J175" s="56"/>
      <c r="K175" s="56"/>
      <c r="L175" s="57" t="s">
        <v>28</v>
      </c>
    </row>
    <row r="176" spans="1:13" ht="15.75">
      <c r="A176" s="40" t="s">
        <v>90</v>
      </c>
      <c r="B176" s="149" t="s">
        <v>323</v>
      </c>
      <c r="C176" s="149"/>
      <c r="D176" s="87" t="s">
        <v>121</v>
      </c>
      <c r="E176" s="87" t="s">
        <v>29</v>
      </c>
      <c r="F176" s="87"/>
      <c r="G176" s="87" t="s">
        <v>144</v>
      </c>
      <c r="H176" s="87" t="s">
        <v>174</v>
      </c>
      <c r="I176" s="56"/>
      <c r="J176" s="56"/>
      <c r="K176" s="56"/>
      <c r="L176" s="57"/>
    </row>
    <row r="177" spans="1:16" s="42" customFormat="1" ht="15.75">
      <c r="A177" s="38" t="s">
        <v>120</v>
      </c>
      <c r="B177" s="66" t="s">
        <v>324</v>
      </c>
      <c r="C177" s="66"/>
      <c r="D177" s="66" t="s">
        <v>121</v>
      </c>
      <c r="E177" s="66" t="s">
        <v>28</v>
      </c>
      <c r="F177" s="66"/>
      <c r="G177" s="66" t="s">
        <v>28</v>
      </c>
      <c r="H177" s="66" t="s">
        <v>28</v>
      </c>
      <c r="I177" s="67">
        <f>I179+I187+I233+I238</f>
        <v>29373761.059999999</v>
      </c>
      <c r="J177" s="67">
        <f>J179+J187+J233+J238</f>
        <v>17219673.140000001</v>
      </c>
      <c r="K177" s="67">
        <f>K179+K187+K233+K238</f>
        <v>18735365.469999999</v>
      </c>
      <c r="L177" s="67" t="s">
        <v>28</v>
      </c>
    </row>
    <row r="178" spans="1:16">
      <c r="A178" s="11" t="s">
        <v>22</v>
      </c>
      <c r="B178" s="74"/>
      <c r="C178" s="74"/>
      <c r="D178" s="74"/>
      <c r="E178" s="74"/>
      <c r="F178" s="52"/>
      <c r="G178" s="74"/>
      <c r="H178" s="74"/>
      <c r="I178" s="75"/>
      <c r="J178" s="75"/>
      <c r="K178" s="75"/>
      <c r="L178" s="76"/>
    </row>
    <row r="179" spans="1:16" s="43" customFormat="1" ht="31.5">
      <c r="A179" s="37" t="s">
        <v>93</v>
      </c>
      <c r="B179" s="68" t="s">
        <v>325</v>
      </c>
      <c r="C179" s="68"/>
      <c r="D179" s="68" t="s">
        <v>121</v>
      </c>
      <c r="E179" s="68" t="s">
        <v>28</v>
      </c>
      <c r="F179" s="68"/>
      <c r="G179" s="68" t="s">
        <v>145</v>
      </c>
      <c r="H179" s="68" t="s">
        <v>28</v>
      </c>
      <c r="I179" s="69">
        <f>SUM(I181:I186)</f>
        <v>0</v>
      </c>
      <c r="J179" s="69">
        <f>SUM(J181:J186)</f>
        <v>0</v>
      </c>
      <c r="K179" s="69">
        <f>SUM(K181:K186)</f>
        <v>0</v>
      </c>
      <c r="L179" s="69" t="s">
        <v>28</v>
      </c>
    </row>
    <row r="180" spans="1:16" ht="15.75">
      <c r="A180" s="17" t="s">
        <v>22</v>
      </c>
      <c r="B180" s="71"/>
      <c r="C180" s="71"/>
      <c r="D180" s="71"/>
      <c r="E180" s="71"/>
      <c r="F180" s="61"/>
      <c r="G180" s="71"/>
      <c r="H180" s="71"/>
      <c r="I180" s="72"/>
      <c r="J180" s="72"/>
      <c r="K180" s="72"/>
      <c r="L180" s="73"/>
    </row>
    <row r="181" spans="1:16" ht="15.75">
      <c r="A181" s="195" t="s">
        <v>94</v>
      </c>
      <c r="B181" s="200" t="s">
        <v>326</v>
      </c>
      <c r="C181" s="91"/>
      <c r="D181" s="55" t="s">
        <v>121</v>
      </c>
      <c r="E181" s="55" t="s">
        <v>29</v>
      </c>
      <c r="F181" s="55"/>
      <c r="G181" s="55" t="s">
        <v>145</v>
      </c>
      <c r="H181" s="55" t="s">
        <v>175</v>
      </c>
      <c r="I181" s="56"/>
      <c r="J181" s="56"/>
      <c r="K181" s="56"/>
      <c r="L181" s="57" t="s">
        <v>28</v>
      </c>
    </row>
    <row r="182" spans="1:16" ht="15.75">
      <c r="A182" s="196" t="s">
        <v>94</v>
      </c>
      <c r="B182" s="201"/>
      <c r="C182" s="156"/>
      <c r="D182" s="55" t="s">
        <v>121</v>
      </c>
      <c r="E182" s="55" t="s">
        <v>32</v>
      </c>
      <c r="F182" s="55"/>
      <c r="G182" s="55" t="s">
        <v>145</v>
      </c>
      <c r="H182" s="55" t="s">
        <v>175</v>
      </c>
      <c r="I182" s="56"/>
      <c r="J182" s="56"/>
      <c r="K182" s="56"/>
      <c r="L182" s="57" t="s">
        <v>28</v>
      </c>
    </row>
    <row r="183" spans="1:16" ht="15.75">
      <c r="A183" s="195" t="s">
        <v>68</v>
      </c>
      <c r="B183" s="200" t="s">
        <v>327</v>
      </c>
      <c r="C183" s="91"/>
      <c r="D183" s="55" t="s">
        <v>121</v>
      </c>
      <c r="E183" s="55" t="s">
        <v>29</v>
      </c>
      <c r="F183" s="55"/>
      <c r="G183" s="55" t="s">
        <v>145</v>
      </c>
      <c r="H183" s="55" t="s">
        <v>165</v>
      </c>
      <c r="I183" s="56"/>
      <c r="J183" s="56"/>
      <c r="K183" s="56"/>
      <c r="L183" s="57" t="s">
        <v>28</v>
      </c>
    </row>
    <row r="184" spans="1:16" ht="15.75">
      <c r="A184" s="196" t="s">
        <v>68</v>
      </c>
      <c r="B184" s="201"/>
      <c r="C184" s="156"/>
      <c r="D184" s="55" t="s">
        <v>121</v>
      </c>
      <c r="E184" s="55" t="s">
        <v>32</v>
      </c>
      <c r="F184" s="55"/>
      <c r="G184" s="55" t="s">
        <v>145</v>
      </c>
      <c r="H184" s="55" t="s">
        <v>165</v>
      </c>
      <c r="I184" s="56"/>
      <c r="J184" s="56"/>
      <c r="K184" s="56"/>
      <c r="L184" s="57" t="s">
        <v>28</v>
      </c>
    </row>
    <row r="185" spans="1:16" ht="15.75">
      <c r="A185" s="29" t="s">
        <v>95</v>
      </c>
      <c r="B185" s="149" t="s">
        <v>328</v>
      </c>
      <c r="C185" s="149"/>
      <c r="D185" s="88" t="s">
        <v>121</v>
      </c>
      <c r="E185" s="88" t="s">
        <v>29</v>
      </c>
      <c r="F185" s="88"/>
      <c r="G185" s="88" t="s">
        <v>145</v>
      </c>
      <c r="H185" s="88" t="s">
        <v>176</v>
      </c>
      <c r="I185" s="56"/>
      <c r="J185" s="56"/>
      <c r="K185" s="56"/>
      <c r="L185" s="57" t="s">
        <v>28</v>
      </c>
    </row>
    <row r="186" spans="1:16" ht="15.75">
      <c r="A186" s="29" t="s">
        <v>105</v>
      </c>
      <c r="B186" s="149" t="s">
        <v>329</v>
      </c>
      <c r="C186" s="149"/>
      <c r="D186" s="55" t="s">
        <v>121</v>
      </c>
      <c r="E186" s="55" t="s">
        <v>29</v>
      </c>
      <c r="F186" s="55"/>
      <c r="G186" s="55" t="s">
        <v>145</v>
      </c>
      <c r="H186" s="55" t="s">
        <v>185</v>
      </c>
      <c r="I186" s="56"/>
      <c r="J186" s="56"/>
      <c r="K186" s="56"/>
      <c r="L186" s="57" t="s">
        <v>28</v>
      </c>
      <c r="N186" s="93">
        <f>I190+I194+I199+I202+I205+I210+I218+I220+I222+I225+I232+I236</f>
        <v>18312341.850000001</v>
      </c>
      <c r="O186" s="93">
        <f>J190+J194+J199+J202+J205+J210+J218+J220+J222+J225+J232+J236</f>
        <v>15121664.879999999</v>
      </c>
      <c r="P186" s="93">
        <f>K190+K194+K199+K202+K205+K210+K218+K220+K222+K225+K232+K236</f>
        <v>16637327.210000001</v>
      </c>
    </row>
    <row r="187" spans="1:16" s="42" customFormat="1" ht="15.75">
      <c r="A187" s="37" t="s">
        <v>96</v>
      </c>
      <c r="B187" s="68" t="s">
        <v>330</v>
      </c>
      <c r="C187" s="68"/>
      <c r="D187" s="68" t="s">
        <v>121</v>
      </c>
      <c r="E187" s="68" t="s">
        <v>28</v>
      </c>
      <c r="F187" s="68"/>
      <c r="G187" s="68" t="s">
        <v>146</v>
      </c>
      <c r="H187" s="68" t="s">
        <v>28</v>
      </c>
      <c r="I187" s="69">
        <f>SUM(I189:I232)</f>
        <v>22081049.699999999</v>
      </c>
      <c r="J187" s="69">
        <f>SUM(J189:J232)</f>
        <v>10228822.139999999</v>
      </c>
      <c r="K187" s="69">
        <f>SUM(K189:K232)</f>
        <v>11415716.470000001</v>
      </c>
      <c r="L187" s="69" t="s">
        <v>28</v>
      </c>
    </row>
    <row r="188" spans="1:16">
      <c r="A188" s="12" t="s">
        <v>22</v>
      </c>
      <c r="B188" s="74"/>
      <c r="C188" s="74"/>
      <c r="D188" s="74"/>
      <c r="E188" s="74"/>
      <c r="F188" s="52"/>
      <c r="G188" s="74"/>
      <c r="H188" s="74"/>
      <c r="I188" s="75"/>
      <c r="J188" s="75"/>
      <c r="K188" s="75"/>
      <c r="L188" s="76"/>
      <c r="N188" s="93"/>
    </row>
    <row r="189" spans="1:16" ht="15.75">
      <c r="A189" s="183" t="s">
        <v>97</v>
      </c>
      <c r="B189" s="208"/>
      <c r="C189" s="152"/>
      <c r="D189" s="59" t="s">
        <v>121</v>
      </c>
      <c r="E189" s="59" t="s">
        <v>29</v>
      </c>
      <c r="F189" s="59"/>
      <c r="G189" s="59" t="s">
        <v>146</v>
      </c>
      <c r="H189" s="59" t="s">
        <v>177</v>
      </c>
      <c r="I189" s="60">
        <v>12991.11</v>
      </c>
      <c r="J189" s="56">
        <v>47555.62</v>
      </c>
      <c r="K189" s="56">
        <v>47585.62</v>
      </c>
      <c r="L189" s="57" t="s">
        <v>28</v>
      </c>
      <c r="N189" s="93">
        <f>I189+I191+I195+I198+I201+I209+I215+I217+I219+I221+I224+I231+I235+I193</f>
        <v>6145731.6600000001</v>
      </c>
      <c r="O189" s="93">
        <f>J189+J191+J195+J198+J201+J209+J215+J217+J219+J221+J224+J231+J235</f>
        <v>2098008.2599999998</v>
      </c>
      <c r="P189" s="93">
        <f>K189+K191+K195+K198+K201+K209+K215+K217+K219+K221+K224+K231+K235</f>
        <v>2098038.2599999998</v>
      </c>
    </row>
    <row r="190" spans="1:16" ht="15.75">
      <c r="A190" s="184"/>
      <c r="B190" s="210"/>
      <c r="C190" s="155"/>
      <c r="D190" s="59" t="s">
        <v>121</v>
      </c>
      <c r="E190" s="59" t="s">
        <v>31</v>
      </c>
      <c r="F190" s="59"/>
      <c r="G190" s="59" t="s">
        <v>146</v>
      </c>
      <c r="H190" s="59" t="s">
        <v>177</v>
      </c>
      <c r="I190" s="60">
        <v>230000</v>
      </c>
      <c r="J190" s="56">
        <v>250000</v>
      </c>
      <c r="K190" s="56">
        <v>250000</v>
      </c>
      <c r="L190" s="57" t="s">
        <v>28</v>
      </c>
    </row>
    <row r="191" spans="1:16" ht="15.75">
      <c r="A191" s="195" t="s">
        <v>67</v>
      </c>
      <c r="B191" s="200"/>
      <c r="C191" s="91"/>
      <c r="D191" s="55" t="s">
        <v>121</v>
      </c>
      <c r="E191" s="55" t="s">
        <v>29</v>
      </c>
      <c r="F191" s="55"/>
      <c r="G191" s="55" t="s">
        <v>146</v>
      </c>
      <c r="H191" s="55" t="s">
        <v>164</v>
      </c>
      <c r="I191" s="56"/>
      <c r="J191" s="56"/>
      <c r="K191" s="56"/>
      <c r="L191" s="57" t="s">
        <v>28</v>
      </c>
    </row>
    <row r="192" spans="1:16" ht="15.75">
      <c r="A192" s="196" t="s">
        <v>67</v>
      </c>
      <c r="B192" s="201"/>
      <c r="C192" s="156"/>
      <c r="D192" s="55" t="s">
        <v>121</v>
      </c>
      <c r="E192" s="55" t="s">
        <v>31</v>
      </c>
      <c r="F192" s="55"/>
      <c r="G192" s="55" t="s">
        <v>146</v>
      </c>
      <c r="H192" s="55" t="s">
        <v>164</v>
      </c>
      <c r="I192" s="56"/>
      <c r="J192" s="56"/>
      <c r="K192" s="56"/>
      <c r="L192" s="57" t="s">
        <v>28</v>
      </c>
      <c r="N192" s="93"/>
    </row>
    <row r="193" spans="1:12" ht="15.75">
      <c r="A193" s="183" t="s">
        <v>98</v>
      </c>
      <c r="B193" s="208"/>
      <c r="C193" s="152"/>
      <c r="D193" s="55" t="s">
        <v>121</v>
      </c>
      <c r="E193" s="55" t="s">
        <v>29</v>
      </c>
      <c r="F193" s="55"/>
      <c r="G193" s="55" t="s">
        <v>146</v>
      </c>
      <c r="H193" s="55" t="s">
        <v>178</v>
      </c>
      <c r="I193" s="56">
        <v>14278.16</v>
      </c>
      <c r="J193" s="56"/>
      <c r="K193" s="56"/>
      <c r="L193" s="57" t="s">
        <v>28</v>
      </c>
    </row>
    <row r="194" spans="1:12" ht="15.75" customHeight="1">
      <c r="A194" s="184" t="s">
        <v>98</v>
      </c>
      <c r="B194" s="210"/>
      <c r="C194" s="155"/>
      <c r="D194" s="55" t="s">
        <v>121</v>
      </c>
      <c r="E194" s="55" t="s">
        <v>31</v>
      </c>
      <c r="F194" s="55"/>
      <c r="G194" s="55" t="s">
        <v>146</v>
      </c>
      <c r="H194" s="55" t="s">
        <v>178</v>
      </c>
      <c r="I194" s="56">
        <v>720858.03</v>
      </c>
      <c r="J194" s="56">
        <v>900000</v>
      </c>
      <c r="K194" s="56">
        <v>900000</v>
      </c>
      <c r="L194" s="57" t="s">
        <v>28</v>
      </c>
    </row>
    <row r="195" spans="1:12" ht="15.75" customHeight="1">
      <c r="A195" s="183" t="s">
        <v>99</v>
      </c>
      <c r="B195" s="208"/>
      <c r="C195" s="152"/>
      <c r="D195" s="59" t="s">
        <v>121</v>
      </c>
      <c r="E195" s="59" t="s">
        <v>29</v>
      </c>
      <c r="F195" s="59"/>
      <c r="G195" s="59" t="s">
        <v>146</v>
      </c>
      <c r="H195" s="59" t="s">
        <v>179</v>
      </c>
      <c r="I195" s="60">
        <v>0</v>
      </c>
      <c r="J195" s="56"/>
      <c r="K195" s="56"/>
      <c r="L195" s="57" t="s">
        <v>28</v>
      </c>
    </row>
    <row r="196" spans="1:12" ht="15.75" customHeight="1">
      <c r="A196" s="199" t="s">
        <v>99</v>
      </c>
      <c r="B196" s="209"/>
      <c r="C196" s="153"/>
      <c r="D196" s="59" t="s">
        <v>121</v>
      </c>
      <c r="E196" s="59" t="s">
        <v>31</v>
      </c>
      <c r="F196" s="59"/>
      <c r="G196" s="59" t="s">
        <v>146</v>
      </c>
      <c r="H196" s="59" t="s">
        <v>179</v>
      </c>
      <c r="I196" s="60"/>
      <c r="J196" s="56"/>
      <c r="K196" s="56"/>
      <c r="L196" s="57" t="s">
        <v>28</v>
      </c>
    </row>
    <row r="197" spans="1:12" ht="15.75">
      <c r="A197" s="184"/>
      <c r="B197" s="210"/>
      <c r="C197" s="155"/>
      <c r="D197" s="86" t="s">
        <v>121</v>
      </c>
      <c r="E197" s="86" t="s">
        <v>32</v>
      </c>
      <c r="F197" s="86"/>
      <c r="G197" s="86" t="s">
        <v>146</v>
      </c>
      <c r="H197" s="86" t="s">
        <v>179</v>
      </c>
      <c r="I197" s="60"/>
      <c r="J197" s="56"/>
      <c r="K197" s="56"/>
      <c r="L197" s="57"/>
    </row>
    <row r="198" spans="1:12" ht="16.5" customHeight="1">
      <c r="A198" s="183" t="s">
        <v>94</v>
      </c>
      <c r="B198" s="208"/>
      <c r="C198" s="152"/>
      <c r="D198" s="59" t="s">
        <v>121</v>
      </c>
      <c r="E198" s="59" t="s">
        <v>29</v>
      </c>
      <c r="F198" s="59"/>
      <c r="G198" s="59" t="s">
        <v>146</v>
      </c>
      <c r="H198" s="59" t="s">
        <v>175</v>
      </c>
      <c r="I198" s="60">
        <v>657667.5</v>
      </c>
      <c r="J198" s="56">
        <v>70000</v>
      </c>
      <c r="K198" s="56">
        <v>70000</v>
      </c>
      <c r="L198" s="57" t="s">
        <v>28</v>
      </c>
    </row>
    <row r="199" spans="1:12" ht="16.5" customHeight="1">
      <c r="A199" s="199"/>
      <c r="B199" s="209"/>
      <c r="C199" s="153"/>
      <c r="D199" s="86" t="s">
        <v>121</v>
      </c>
      <c r="E199" s="86" t="s">
        <v>31</v>
      </c>
      <c r="F199" s="86"/>
      <c r="G199" s="86" t="s">
        <v>146</v>
      </c>
      <c r="H199" s="86" t="s">
        <v>175</v>
      </c>
      <c r="I199" s="60">
        <v>1240671.04</v>
      </c>
      <c r="J199" s="56">
        <v>857922.6</v>
      </c>
      <c r="K199" s="56">
        <v>848779.6</v>
      </c>
      <c r="L199" s="57"/>
    </row>
    <row r="200" spans="1:12" ht="15.75">
      <c r="A200" s="184"/>
      <c r="B200" s="210"/>
      <c r="C200" s="155"/>
      <c r="D200" s="86" t="s">
        <v>121</v>
      </c>
      <c r="E200" s="86" t="s">
        <v>32</v>
      </c>
      <c r="F200" s="86"/>
      <c r="G200" s="86" t="s">
        <v>146</v>
      </c>
      <c r="H200" s="86" t="s">
        <v>175</v>
      </c>
      <c r="I200" s="60"/>
      <c r="J200" s="56"/>
      <c r="K200" s="56"/>
      <c r="L200" s="57"/>
    </row>
    <row r="201" spans="1:12" ht="15.75">
      <c r="A201" s="183" t="s">
        <v>68</v>
      </c>
      <c r="B201" s="208"/>
      <c r="C201" s="152"/>
      <c r="D201" s="59" t="s">
        <v>121</v>
      </c>
      <c r="E201" s="59" t="s">
        <v>29</v>
      </c>
      <c r="F201" s="59"/>
      <c r="G201" s="59" t="s">
        <v>146</v>
      </c>
      <c r="H201" s="59" t="s">
        <v>165</v>
      </c>
      <c r="I201" s="60">
        <v>1210437.6399999999</v>
      </c>
      <c r="J201" s="56">
        <v>75000</v>
      </c>
      <c r="K201" s="56">
        <v>75000</v>
      </c>
      <c r="L201" s="57" t="s">
        <v>28</v>
      </c>
    </row>
    <row r="202" spans="1:12" ht="15.75">
      <c r="A202" s="199"/>
      <c r="B202" s="209"/>
      <c r="C202" s="153"/>
      <c r="D202" s="59" t="s">
        <v>121</v>
      </c>
      <c r="E202" s="59" t="s">
        <v>31</v>
      </c>
      <c r="F202" s="59"/>
      <c r="G202" s="59" t="s">
        <v>146</v>
      </c>
      <c r="H202" s="59" t="s">
        <v>165</v>
      </c>
      <c r="I202" s="60">
        <v>3177096.98</v>
      </c>
      <c r="J202" s="56">
        <v>2412314.84</v>
      </c>
      <c r="K202" s="56">
        <v>3000000</v>
      </c>
      <c r="L202" s="57" t="s">
        <v>28</v>
      </c>
    </row>
    <row r="203" spans="1:12" ht="15.75">
      <c r="A203" s="184"/>
      <c r="B203" s="210"/>
      <c r="C203" s="168" t="s">
        <v>375</v>
      </c>
      <c r="D203" s="86" t="s">
        <v>121</v>
      </c>
      <c r="E203" s="86" t="s">
        <v>32</v>
      </c>
      <c r="F203" s="107" t="s">
        <v>255</v>
      </c>
      <c r="G203" s="86" t="s">
        <v>146</v>
      </c>
      <c r="H203" s="86" t="s">
        <v>165</v>
      </c>
      <c r="I203" s="60">
        <v>82800</v>
      </c>
      <c r="J203" s="56"/>
      <c r="K203" s="56"/>
      <c r="L203" s="57"/>
    </row>
    <row r="204" spans="1:12" ht="15.75">
      <c r="A204" s="195" t="s">
        <v>100</v>
      </c>
      <c r="B204" s="200"/>
      <c r="C204" s="91"/>
      <c r="D204" s="55" t="s">
        <v>121</v>
      </c>
      <c r="E204" s="55" t="s">
        <v>29</v>
      </c>
      <c r="F204" s="55"/>
      <c r="G204" s="55" t="s">
        <v>146</v>
      </c>
      <c r="H204" s="55" t="s">
        <v>180</v>
      </c>
      <c r="I204" s="56"/>
      <c r="J204" s="56"/>
      <c r="K204" s="56"/>
      <c r="L204" s="57" t="s">
        <v>28</v>
      </c>
    </row>
    <row r="205" spans="1:12" ht="15.75">
      <c r="A205" s="207"/>
      <c r="B205" s="202"/>
      <c r="C205" s="159"/>
      <c r="D205" s="87" t="s">
        <v>121</v>
      </c>
      <c r="E205" s="87" t="s">
        <v>31</v>
      </c>
      <c r="F205" s="87"/>
      <c r="G205" s="87" t="s">
        <v>146</v>
      </c>
      <c r="H205" s="87" t="s">
        <v>180</v>
      </c>
      <c r="I205" s="56">
        <v>68787.53</v>
      </c>
      <c r="J205" s="56">
        <v>70000</v>
      </c>
      <c r="K205" s="56">
        <v>70000</v>
      </c>
      <c r="L205" s="57"/>
    </row>
    <row r="206" spans="1:12" ht="15.75">
      <c r="A206" s="196" t="s">
        <v>100</v>
      </c>
      <c r="B206" s="201"/>
      <c r="C206" s="156"/>
      <c r="D206" s="55" t="s">
        <v>121</v>
      </c>
      <c r="E206" s="55" t="s">
        <v>32</v>
      </c>
      <c r="F206" s="55"/>
      <c r="G206" s="55" t="s">
        <v>146</v>
      </c>
      <c r="H206" s="55" t="s">
        <v>180</v>
      </c>
      <c r="I206" s="56"/>
      <c r="J206" s="56"/>
      <c r="K206" s="56"/>
      <c r="L206" s="57" t="s">
        <v>28</v>
      </c>
    </row>
    <row r="207" spans="1:12" ht="15.75">
      <c r="A207" s="195" t="s">
        <v>95</v>
      </c>
      <c r="B207" s="200"/>
      <c r="C207" s="91"/>
      <c r="D207" s="55" t="s">
        <v>121</v>
      </c>
      <c r="E207" s="55" t="s">
        <v>29</v>
      </c>
      <c r="F207" s="55"/>
      <c r="G207" s="55" t="s">
        <v>146</v>
      </c>
      <c r="H207" s="55" t="s">
        <v>176</v>
      </c>
      <c r="I207" s="56"/>
      <c r="J207" s="56"/>
      <c r="K207" s="56"/>
      <c r="L207" s="57" t="s">
        <v>28</v>
      </c>
    </row>
    <row r="208" spans="1:12" ht="15.75">
      <c r="A208" s="196" t="s">
        <v>95</v>
      </c>
      <c r="B208" s="201"/>
      <c r="C208" s="156"/>
      <c r="D208" s="55" t="s">
        <v>121</v>
      </c>
      <c r="E208" s="55" t="s">
        <v>31</v>
      </c>
      <c r="F208" s="55"/>
      <c r="G208" s="55" t="s">
        <v>146</v>
      </c>
      <c r="H208" s="55" t="s">
        <v>176</v>
      </c>
      <c r="I208" s="56"/>
      <c r="J208" s="56"/>
      <c r="K208" s="56"/>
      <c r="L208" s="57" t="s">
        <v>28</v>
      </c>
    </row>
    <row r="209" spans="1:12" ht="15.75">
      <c r="A209" s="183" t="s">
        <v>101</v>
      </c>
      <c r="B209" s="200"/>
      <c r="C209" s="91"/>
      <c r="D209" s="55" t="s">
        <v>121</v>
      </c>
      <c r="E209" s="59" t="s">
        <v>29</v>
      </c>
      <c r="F209" s="59"/>
      <c r="G209" s="59" t="s">
        <v>146</v>
      </c>
      <c r="H209" s="59" t="s">
        <v>181</v>
      </c>
      <c r="I209" s="60">
        <v>695301.68</v>
      </c>
      <c r="J209" s="56">
        <v>201154</v>
      </c>
      <c r="K209" s="56">
        <v>201154</v>
      </c>
      <c r="L209" s="57" t="s">
        <v>28</v>
      </c>
    </row>
    <row r="210" spans="1:12" ht="15.75">
      <c r="A210" s="199"/>
      <c r="B210" s="202"/>
      <c r="C210" s="159"/>
      <c r="D210" s="89" t="s">
        <v>121</v>
      </c>
      <c r="E210" s="89" t="s">
        <v>31</v>
      </c>
      <c r="F210" s="89"/>
      <c r="G210" s="89" t="s">
        <v>146</v>
      </c>
      <c r="H210" s="89" t="s">
        <v>181</v>
      </c>
      <c r="I210" s="60">
        <v>876615.72</v>
      </c>
      <c r="J210" s="56">
        <v>583410.77</v>
      </c>
      <c r="K210" s="56">
        <v>1041304.61</v>
      </c>
      <c r="L210" s="57" t="s">
        <v>28</v>
      </c>
    </row>
    <row r="211" spans="1:12" ht="15.75">
      <c r="A211" s="199"/>
      <c r="B211" s="202"/>
      <c r="C211" s="165" t="s">
        <v>373</v>
      </c>
      <c r="D211" s="86" t="s">
        <v>121</v>
      </c>
      <c r="E211" s="86" t="s">
        <v>32</v>
      </c>
      <c r="F211" s="86" t="s">
        <v>253</v>
      </c>
      <c r="G211" s="86" t="s">
        <v>146</v>
      </c>
      <c r="H211" s="86" t="s">
        <v>181</v>
      </c>
      <c r="I211" s="60">
        <v>2304327.5499999998</v>
      </c>
      <c r="J211" s="56"/>
      <c r="K211" s="56"/>
      <c r="L211" s="57"/>
    </row>
    <row r="212" spans="1:12" ht="15.75">
      <c r="A212" s="184"/>
      <c r="B212" s="201"/>
      <c r="C212" s="156" t="s">
        <v>396</v>
      </c>
      <c r="D212" s="86" t="s">
        <v>121</v>
      </c>
      <c r="E212" s="86" t="s">
        <v>32</v>
      </c>
      <c r="F212" s="86"/>
      <c r="G212" s="86" t="s">
        <v>146</v>
      </c>
      <c r="H212" s="86" t="s">
        <v>181</v>
      </c>
      <c r="I212" s="60">
        <v>2186452</v>
      </c>
      <c r="J212" s="56"/>
      <c r="K212" s="56"/>
      <c r="L212" s="57"/>
    </row>
    <row r="213" spans="1:12" ht="15.75" customHeight="1">
      <c r="A213" s="195" t="s">
        <v>102</v>
      </c>
      <c r="B213" s="200"/>
      <c r="C213" s="91"/>
      <c r="D213" s="55" t="s">
        <v>121</v>
      </c>
      <c r="E213" s="55" t="s">
        <v>29</v>
      </c>
      <c r="F213" s="55"/>
      <c r="G213" s="55" t="s">
        <v>146</v>
      </c>
      <c r="H213" s="55" t="s">
        <v>182</v>
      </c>
      <c r="I213" s="60"/>
      <c r="J213" s="56"/>
      <c r="K213" s="56"/>
      <c r="L213" s="57" t="s">
        <v>28</v>
      </c>
    </row>
    <row r="214" spans="1:12" ht="15.75">
      <c r="A214" s="196"/>
      <c r="B214" s="201"/>
      <c r="C214" s="156"/>
      <c r="D214" s="87" t="s">
        <v>121</v>
      </c>
      <c r="E214" s="87" t="s">
        <v>31</v>
      </c>
      <c r="F214" s="87"/>
      <c r="G214" s="87" t="s">
        <v>146</v>
      </c>
      <c r="H214" s="87" t="s">
        <v>182</v>
      </c>
      <c r="I214" s="60"/>
      <c r="J214" s="56"/>
      <c r="K214" s="56"/>
      <c r="L214" s="57"/>
    </row>
    <row r="215" spans="1:12" ht="15.75">
      <c r="A215" s="195" t="s">
        <v>103</v>
      </c>
      <c r="B215" s="200"/>
      <c r="C215" s="91"/>
      <c r="D215" s="55" t="s">
        <v>121</v>
      </c>
      <c r="E215" s="55" t="s">
        <v>29</v>
      </c>
      <c r="F215" s="55"/>
      <c r="G215" s="55" t="s">
        <v>146</v>
      </c>
      <c r="H215" s="55" t="s">
        <v>183</v>
      </c>
      <c r="I215" s="56">
        <v>952952.1</v>
      </c>
      <c r="J215" s="56">
        <v>560404.64</v>
      </c>
      <c r="K215" s="56">
        <v>560404.64</v>
      </c>
      <c r="L215" s="57" t="s">
        <v>28</v>
      </c>
    </row>
    <row r="216" spans="1:12" ht="15.75">
      <c r="A216" s="196" t="s">
        <v>103</v>
      </c>
      <c r="B216" s="201"/>
      <c r="C216" s="156"/>
      <c r="D216" s="55" t="s">
        <v>121</v>
      </c>
      <c r="E216" s="55" t="s">
        <v>31</v>
      </c>
      <c r="F216" s="55"/>
      <c r="G216" s="55" t="s">
        <v>146</v>
      </c>
      <c r="H216" s="55" t="s">
        <v>183</v>
      </c>
      <c r="I216" s="56"/>
      <c r="J216" s="56"/>
      <c r="K216" s="56"/>
      <c r="L216" s="57" t="s">
        <v>28</v>
      </c>
    </row>
    <row r="217" spans="1:12" ht="15.75">
      <c r="A217" s="195" t="s">
        <v>104</v>
      </c>
      <c r="B217" s="200"/>
      <c r="C217" s="91"/>
      <c r="D217" s="55" t="s">
        <v>121</v>
      </c>
      <c r="E217" s="55" t="s">
        <v>29</v>
      </c>
      <c r="F217" s="55"/>
      <c r="G217" s="55" t="s">
        <v>146</v>
      </c>
      <c r="H217" s="55" t="s">
        <v>184</v>
      </c>
      <c r="I217" s="56">
        <v>640982.34</v>
      </c>
      <c r="J217" s="56">
        <v>210988</v>
      </c>
      <c r="K217" s="56">
        <v>210988</v>
      </c>
      <c r="L217" s="57" t="s">
        <v>28</v>
      </c>
    </row>
    <row r="218" spans="1:12" ht="15.75">
      <c r="A218" s="196" t="s">
        <v>104</v>
      </c>
      <c r="B218" s="201"/>
      <c r="C218" s="156"/>
      <c r="D218" s="55" t="s">
        <v>121</v>
      </c>
      <c r="E218" s="55" t="s">
        <v>31</v>
      </c>
      <c r="F218" s="55"/>
      <c r="G218" s="55" t="s">
        <v>146</v>
      </c>
      <c r="H218" s="55" t="s">
        <v>184</v>
      </c>
      <c r="I218" s="56">
        <v>2144556.9900000002</v>
      </c>
      <c r="J218" s="56">
        <v>1000000</v>
      </c>
      <c r="K218" s="56">
        <v>1757500</v>
      </c>
      <c r="L218" s="57" t="s">
        <v>28</v>
      </c>
    </row>
    <row r="219" spans="1:12" ht="15.75">
      <c r="A219" s="183" t="s">
        <v>105</v>
      </c>
      <c r="B219" s="208"/>
      <c r="C219" s="152"/>
      <c r="D219" s="59" t="s">
        <v>121</v>
      </c>
      <c r="E219" s="59" t="s">
        <v>29</v>
      </c>
      <c r="F219" s="59"/>
      <c r="G219" s="59" t="s">
        <v>146</v>
      </c>
      <c r="H219" s="59" t="s">
        <v>185</v>
      </c>
      <c r="I219" s="56">
        <v>198203.32</v>
      </c>
      <c r="J219" s="56">
        <v>200000</v>
      </c>
      <c r="K219" s="56">
        <v>200000</v>
      </c>
      <c r="L219" s="57" t="s">
        <v>28</v>
      </c>
    </row>
    <row r="220" spans="1:12" ht="15.75">
      <c r="A220" s="184" t="s">
        <v>105</v>
      </c>
      <c r="B220" s="210"/>
      <c r="C220" s="155"/>
      <c r="D220" s="59" t="s">
        <v>121</v>
      </c>
      <c r="E220" s="59" t="s">
        <v>31</v>
      </c>
      <c r="F220" s="59"/>
      <c r="G220" s="59" t="s">
        <v>146</v>
      </c>
      <c r="H220" s="59" t="s">
        <v>185</v>
      </c>
      <c r="I220" s="60">
        <v>852242.21</v>
      </c>
      <c r="J220" s="56">
        <v>500000</v>
      </c>
      <c r="K220" s="56">
        <v>500000</v>
      </c>
      <c r="L220" s="57" t="s">
        <v>28</v>
      </c>
    </row>
    <row r="221" spans="1:12" ht="15.75">
      <c r="A221" s="195" t="s">
        <v>106</v>
      </c>
      <c r="B221" s="200"/>
      <c r="C221" s="91"/>
      <c r="D221" s="55" t="s">
        <v>121</v>
      </c>
      <c r="E221" s="55" t="s">
        <v>29</v>
      </c>
      <c r="F221" s="55"/>
      <c r="G221" s="55" t="s">
        <v>146</v>
      </c>
      <c r="H221" s="55" t="s">
        <v>186</v>
      </c>
      <c r="I221" s="60">
        <v>19725</v>
      </c>
      <c r="J221" s="56">
        <v>30000</v>
      </c>
      <c r="K221" s="56">
        <v>30000</v>
      </c>
      <c r="L221" s="57" t="s">
        <v>28</v>
      </c>
    </row>
    <row r="222" spans="1:12" ht="15.75">
      <c r="A222" s="207"/>
      <c r="B222" s="202"/>
      <c r="C222" s="159"/>
      <c r="D222" s="87" t="s">
        <v>121</v>
      </c>
      <c r="E222" s="87" t="s">
        <v>31</v>
      </c>
      <c r="F222" s="87"/>
      <c r="G222" s="87" t="s">
        <v>146</v>
      </c>
      <c r="H222" s="87" t="s">
        <v>186</v>
      </c>
      <c r="I222" s="60">
        <v>51929</v>
      </c>
      <c r="J222" s="56">
        <v>278000</v>
      </c>
      <c r="K222" s="56">
        <v>30000</v>
      </c>
      <c r="L222" s="57"/>
    </row>
    <row r="223" spans="1:12" ht="15.75">
      <c r="A223" s="196"/>
      <c r="B223" s="201"/>
      <c r="C223" s="156"/>
      <c r="D223" s="87" t="s">
        <v>121</v>
      </c>
      <c r="E223" s="87" t="s">
        <v>32</v>
      </c>
      <c r="F223" s="87"/>
      <c r="G223" s="87" t="s">
        <v>146</v>
      </c>
      <c r="H223" s="87" t="s">
        <v>186</v>
      </c>
      <c r="I223" s="60"/>
      <c r="J223" s="56"/>
      <c r="K223" s="56"/>
      <c r="L223" s="57"/>
    </row>
    <row r="224" spans="1:12" ht="15.75">
      <c r="A224" s="183" t="s">
        <v>107</v>
      </c>
      <c r="B224" s="208"/>
      <c r="C224" s="152"/>
      <c r="D224" s="59" t="s">
        <v>121</v>
      </c>
      <c r="E224" s="59" t="s">
        <v>29</v>
      </c>
      <c r="F224" s="59"/>
      <c r="G224" s="59" t="s">
        <v>146</v>
      </c>
      <c r="H224" s="59" t="s">
        <v>187</v>
      </c>
      <c r="I224" s="56">
        <v>1051036.5900000001</v>
      </c>
      <c r="J224" s="56">
        <v>273000</v>
      </c>
      <c r="K224" s="56">
        <v>273000</v>
      </c>
      <c r="L224" s="57" t="s">
        <v>28</v>
      </c>
    </row>
    <row r="225" spans="1:13" ht="15.75">
      <c r="A225" s="199"/>
      <c r="B225" s="209"/>
      <c r="C225" s="153"/>
      <c r="D225" s="82" t="s">
        <v>121</v>
      </c>
      <c r="E225" s="82" t="s">
        <v>31</v>
      </c>
      <c r="F225" s="82"/>
      <c r="G225" s="82" t="s">
        <v>146</v>
      </c>
      <c r="H225" s="82" t="s">
        <v>187</v>
      </c>
      <c r="I225" s="56">
        <v>2298949.21</v>
      </c>
      <c r="J225" s="56">
        <v>1659071.67</v>
      </c>
      <c r="K225" s="56">
        <v>1300000</v>
      </c>
      <c r="L225" s="57" t="s">
        <v>28</v>
      </c>
    </row>
    <row r="226" spans="1:13" ht="15.75">
      <c r="A226" s="184"/>
      <c r="B226" s="210"/>
      <c r="C226" s="168" t="s">
        <v>375</v>
      </c>
      <c r="D226" s="59" t="s">
        <v>121</v>
      </c>
      <c r="E226" s="59" t="s">
        <v>32</v>
      </c>
      <c r="F226" s="59" t="s">
        <v>255</v>
      </c>
      <c r="G226" s="82" t="s">
        <v>146</v>
      </c>
      <c r="H226" s="82" t="s">
        <v>187</v>
      </c>
      <c r="I226" s="60">
        <v>100380</v>
      </c>
      <c r="J226" s="56"/>
      <c r="K226" s="56"/>
      <c r="L226" s="57" t="s">
        <v>28</v>
      </c>
    </row>
    <row r="227" spans="1:13" ht="15.75">
      <c r="A227" s="179"/>
      <c r="B227" s="180"/>
      <c r="C227" s="168" t="s">
        <v>396</v>
      </c>
      <c r="D227" s="151" t="s">
        <v>121</v>
      </c>
      <c r="E227" s="151" t="s">
        <v>32</v>
      </c>
      <c r="F227" s="151"/>
      <c r="G227" s="151" t="s">
        <v>146</v>
      </c>
      <c r="H227" s="151" t="s">
        <v>187</v>
      </c>
      <c r="I227" s="60">
        <v>241728</v>
      </c>
      <c r="J227" s="56"/>
      <c r="K227" s="56"/>
      <c r="L227" s="57" t="s">
        <v>28</v>
      </c>
    </row>
    <row r="228" spans="1:13" ht="15.75" customHeight="1">
      <c r="A228" s="183" t="s">
        <v>108</v>
      </c>
      <c r="B228" s="208"/>
      <c r="C228" s="152"/>
      <c r="D228" s="59" t="s">
        <v>121</v>
      </c>
      <c r="E228" s="59" t="s">
        <v>29</v>
      </c>
      <c r="F228" s="59"/>
      <c r="G228" s="59" t="s">
        <v>146</v>
      </c>
      <c r="H228" s="59" t="s">
        <v>188</v>
      </c>
      <c r="I228" s="60"/>
      <c r="J228" s="56"/>
      <c r="K228" s="56"/>
      <c r="L228" s="57" t="s">
        <v>28</v>
      </c>
    </row>
    <row r="229" spans="1:13" ht="15.75">
      <c r="A229" s="199"/>
      <c r="B229" s="209"/>
      <c r="C229" s="153"/>
      <c r="D229" s="86" t="s">
        <v>121</v>
      </c>
      <c r="E229" s="86" t="s">
        <v>31</v>
      </c>
      <c r="F229" s="86"/>
      <c r="G229" s="86" t="s">
        <v>146</v>
      </c>
      <c r="H229" s="86" t="s">
        <v>188</v>
      </c>
      <c r="I229" s="60"/>
      <c r="J229" s="56"/>
      <c r="K229" s="56"/>
      <c r="L229" s="57"/>
    </row>
    <row r="230" spans="1:13" ht="15.75">
      <c r="A230" s="184"/>
      <c r="B230" s="210"/>
      <c r="C230" s="155"/>
      <c r="D230" s="59" t="s">
        <v>121</v>
      </c>
      <c r="E230" s="59" t="s">
        <v>32</v>
      </c>
      <c r="F230" s="59"/>
      <c r="G230" s="59" t="s">
        <v>146</v>
      </c>
      <c r="H230" s="59" t="s">
        <v>188</v>
      </c>
      <c r="I230" s="60"/>
      <c r="J230" s="56"/>
      <c r="K230" s="56"/>
      <c r="L230" s="57" t="s">
        <v>28</v>
      </c>
    </row>
    <row r="231" spans="1:13" ht="15.75" customHeight="1">
      <c r="A231" s="195" t="s">
        <v>109</v>
      </c>
      <c r="B231" s="200"/>
      <c r="C231" s="91"/>
      <c r="D231" s="55" t="s">
        <v>121</v>
      </c>
      <c r="E231" s="55" t="s">
        <v>29</v>
      </c>
      <c r="F231" s="55"/>
      <c r="G231" s="55" t="s">
        <v>146</v>
      </c>
      <c r="H231" s="55" t="s">
        <v>189</v>
      </c>
      <c r="I231" s="60">
        <v>9720</v>
      </c>
      <c r="J231" s="56">
        <v>15000</v>
      </c>
      <c r="K231" s="56">
        <v>15000</v>
      </c>
      <c r="L231" s="57" t="s">
        <v>28</v>
      </c>
    </row>
    <row r="232" spans="1:13" ht="15.75">
      <c r="A232" s="196"/>
      <c r="B232" s="201"/>
      <c r="C232" s="156"/>
      <c r="D232" s="87" t="s">
        <v>121</v>
      </c>
      <c r="E232" s="87" t="s">
        <v>31</v>
      </c>
      <c r="F232" s="87"/>
      <c r="G232" s="87" t="s">
        <v>146</v>
      </c>
      <c r="H232" s="87" t="s">
        <v>189</v>
      </c>
      <c r="I232" s="60">
        <v>40360</v>
      </c>
      <c r="J232" s="56">
        <v>35000</v>
      </c>
      <c r="K232" s="56">
        <v>35000</v>
      </c>
      <c r="L232" s="57"/>
    </row>
    <row r="233" spans="1:13" s="42" customFormat="1" ht="15.75">
      <c r="A233" s="37" t="s">
        <v>233</v>
      </c>
      <c r="B233" s="68" t="s">
        <v>331</v>
      </c>
      <c r="C233" s="68"/>
      <c r="D233" s="68" t="s">
        <v>121</v>
      </c>
      <c r="E233" s="68" t="s">
        <v>28</v>
      </c>
      <c r="F233" s="68"/>
      <c r="G233" s="68" t="s">
        <v>234</v>
      </c>
      <c r="H233" s="68" t="s">
        <v>28</v>
      </c>
      <c r="I233" s="69">
        <f>SUM(I235:I237)</f>
        <v>7292711.3599999994</v>
      </c>
      <c r="J233" s="69">
        <f>SUM(J235:J237)</f>
        <v>6990851</v>
      </c>
      <c r="K233" s="69">
        <f>SUM(K235:K237)</f>
        <v>7319649</v>
      </c>
      <c r="L233" s="69" t="s">
        <v>28</v>
      </c>
    </row>
    <row r="234" spans="1:13">
      <c r="A234" s="12" t="s">
        <v>22</v>
      </c>
      <c r="B234" s="74"/>
      <c r="C234" s="74"/>
      <c r="D234" s="74"/>
      <c r="E234" s="74"/>
      <c r="F234" s="52"/>
      <c r="G234" s="74"/>
      <c r="H234" s="74"/>
      <c r="I234" s="75"/>
      <c r="J234" s="75"/>
      <c r="K234" s="75"/>
      <c r="L234" s="76"/>
    </row>
    <row r="235" spans="1:13" ht="15.75">
      <c r="A235" s="183" t="s">
        <v>98</v>
      </c>
      <c r="B235" s="208"/>
      <c r="C235" s="152"/>
      <c r="D235" s="86" t="s">
        <v>121</v>
      </c>
      <c r="E235" s="86" t="s">
        <v>29</v>
      </c>
      <c r="F235" s="86"/>
      <c r="G235" s="86" t="s">
        <v>234</v>
      </c>
      <c r="H235" s="86" t="s">
        <v>178</v>
      </c>
      <c r="I235" s="60">
        <v>682436.22</v>
      </c>
      <c r="J235" s="56">
        <v>414906</v>
      </c>
      <c r="K235" s="56">
        <v>414906</v>
      </c>
      <c r="L235" s="57" t="s">
        <v>28</v>
      </c>
    </row>
    <row r="236" spans="1:13" ht="15.75">
      <c r="A236" s="199"/>
      <c r="B236" s="209"/>
      <c r="C236" s="153"/>
      <c r="D236" s="86" t="s">
        <v>121</v>
      </c>
      <c r="E236" s="86" t="s">
        <v>31</v>
      </c>
      <c r="F236" s="86"/>
      <c r="G236" s="86" t="s">
        <v>234</v>
      </c>
      <c r="H236" s="86" t="s">
        <v>178</v>
      </c>
      <c r="I236" s="60">
        <v>6610275.1399999997</v>
      </c>
      <c r="J236" s="56">
        <v>6575945</v>
      </c>
      <c r="K236" s="56">
        <v>6904743</v>
      </c>
      <c r="L236" s="57"/>
      <c r="M236" s="93"/>
    </row>
    <row r="237" spans="1:13" ht="15.75">
      <c r="A237" s="184"/>
      <c r="B237" s="210"/>
      <c r="C237" s="155"/>
      <c r="D237" s="86" t="s">
        <v>121</v>
      </c>
      <c r="E237" s="86" t="s">
        <v>32</v>
      </c>
      <c r="F237" s="86"/>
      <c r="G237" s="86" t="s">
        <v>234</v>
      </c>
      <c r="H237" s="86" t="s">
        <v>178</v>
      </c>
      <c r="I237" s="60"/>
      <c r="J237" s="56"/>
      <c r="K237" s="56"/>
      <c r="L237" s="57"/>
    </row>
    <row r="238" spans="1:13" s="42" customFormat="1" ht="31.5">
      <c r="A238" s="37" t="s">
        <v>110</v>
      </c>
      <c r="B238" s="68" t="s">
        <v>332</v>
      </c>
      <c r="C238" s="68"/>
      <c r="D238" s="68" t="s">
        <v>121</v>
      </c>
      <c r="E238" s="68" t="s">
        <v>28</v>
      </c>
      <c r="F238" s="68"/>
      <c r="G238" s="68" t="s">
        <v>127</v>
      </c>
      <c r="H238" s="68" t="s">
        <v>28</v>
      </c>
      <c r="I238" s="69">
        <f>I240</f>
        <v>0</v>
      </c>
      <c r="J238" s="69">
        <f>J240</f>
        <v>0</v>
      </c>
      <c r="K238" s="69">
        <f>K240</f>
        <v>0</v>
      </c>
      <c r="L238" s="69"/>
    </row>
    <row r="239" spans="1:13">
      <c r="A239" s="12" t="s">
        <v>22</v>
      </c>
      <c r="B239" s="74"/>
      <c r="C239" s="74"/>
      <c r="D239" s="74"/>
      <c r="E239" s="74"/>
      <c r="F239" s="52"/>
      <c r="G239" s="74"/>
      <c r="H239" s="74"/>
      <c r="I239" s="75"/>
      <c r="J239" s="75"/>
      <c r="K239" s="75"/>
      <c r="L239" s="76"/>
    </row>
    <row r="240" spans="1:13" s="42" customFormat="1" ht="31.5">
      <c r="A240" s="39" t="s">
        <v>111</v>
      </c>
      <c r="B240" s="151" t="s">
        <v>333</v>
      </c>
      <c r="C240" s="151"/>
      <c r="D240" s="59" t="s">
        <v>121</v>
      </c>
      <c r="E240" s="59" t="s">
        <v>28</v>
      </c>
      <c r="F240" s="59"/>
      <c r="G240" s="59" t="s">
        <v>147</v>
      </c>
      <c r="H240" s="59" t="s">
        <v>28</v>
      </c>
      <c r="I240" s="60"/>
      <c r="J240" s="56"/>
      <c r="K240" s="56"/>
      <c r="L240" s="57"/>
    </row>
    <row r="241" spans="1:13">
      <c r="A241" s="77" t="s">
        <v>22</v>
      </c>
      <c r="B241" s="78"/>
      <c r="C241" s="78"/>
      <c r="D241" s="78"/>
      <c r="E241" s="78"/>
      <c r="F241" s="81"/>
      <c r="G241" s="78"/>
      <c r="H241" s="78"/>
      <c r="I241" s="79"/>
      <c r="J241" s="75"/>
      <c r="K241" s="75"/>
      <c r="L241" s="76"/>
    </row>
    <row r="242" spans="1:13" ht="15.75">
      <c r="A242" s="215" t="s">
        <v>101</v>
      </c>
      <c r="B242" s="151"/>
      <c r="C242" s="151"/>
      <c r="D242" s="59" t="s">
        <v>121</v>
      </c>
      <c r="E242" s="59" t="s">
        <v>29</v>
      </c>
      <c r="F242" s="59"/>
      <c r="G242" s="59" t="s">
        <v>147</v>
      </c>
      <c r="H242" s="59" t="s">
        <v>181</v>
      </c>
      <c r="I242" s="60"/>
      <c r="J242" s="56"/>
      <c r="K242" s="56"/>
      <c r="L242" s="57"/>
    </row>
    <row r="243" spans="1:13" ht="15.75">
      <c r="A243" s="216"/>
      <c r="B243" s="151"/>
      <c r="C243" s="151"/>
      <c r="D243" s="86" t="s">
        <v>121</v>
      </c>
      <c r="E243" s="86" t="s">
        <v>198</v>
      </c>
      <c r="F243" s="86"/>
      <c r="G243" s="86" t="s">
        <v>147</v>
      </c>
      <c r="H243" s="86" t="s">
        <v>181</v>
      </c>
      <c r="I243" s="60"/>
      <c r="J243" s="56"/>
      <c r="K243" s="56"/>
      <c r="L243" s="57"/>
    </row>
    <row r="244" spans="1:13" s="42" customFormat="1" ht="15.75">
      <c r="A244" s="33" t="s">
        <v>112</v>
      </c>
      <c r="B244" s="64" t="s">
        <v>334</v>
      </c>
      <c r="C244" s="64"/>
      <c r="D244" s="64" t="s">
        <v>28</v>
      </c>
      <c r="E244" s="64" t="s">
        <v>28</v>
      </c>
      <c r="F244" s="64"/>
      <c r="G244" s="64" t="s">
        <v>126</v>
      </c>
      <c r="H244" s="64" t="s">
        <v>28</v>
      </c>
      <c r="I244" s="65">
        <f>I246</f>
        <v>-93914</v>
      </c>
      <c r="J244" s="65">
        <f>J246</f>
        <v>0</v>
      </c>
      <c r="K244" s="65">
        <f>K246</f>
        <v>0</v>
      </c>
      <c r="L244" s="65" t="s">
        <v>28</v>
      </c>
    </row>
    <row r="245" spans="1:13">
      <c r="A245" s="41" t="s">
        <v>22</v>
      </c>
      <c r="B245" s="52"/>
      <c r="C245" s="52"/>
      <c r="D245" s="52"/>
      <c r="E245" s="52"/>
      <c r="F245" s="52"/>
      <c r="G245" s="52"/>
      <c r="H245" s="52"/>
      <c r="I245" s="53"/>
      <c r="J245" s="53"/>
      <c r="K245" s="53"/>
      <c r="L245" s="54"/>
    </row>
    <row r="246" spans="1:13" s="42" customFormat="1" ht="15.75">
      <c r="A246" s="37" t="s">
        <v>113</v>
      </c>
      <c r="B246" s="68" t="s">
        <v>335</v>
      </c>
      <c r="C246" s="68"/>
      <c r="D246" s="68" t="s">
        <v>28</v>
      </c>
      <c r="E246" s="68" t="s">
        <v>28</v>
      </c>
      <c r="F246" s="68"/>
      <c r="G246" s="68" t="s">
        <v>126</v>
      </c>
      <c r="H246" s="68" t="s">
        <v>190</v>
      </c>
      <c r="I246" s="69">
        <f>I248</f>
        <v>-93914</v>
      </c>
      <c r="J246" s="69"/>
      <c r="K246" s="69"/>
      <c r="L246" s="69"/>
    </row>
    <row r="247" spans="1:13">
      <c r="A247" s="12" t="s">
        <v>52</v>
      </c>
      <c r="B247" s="74"/>
      <c r="C247" s="74"/>
      <c r="D247" s="74"/>
      <c r="E247" s="74"/>
      <c r="F247" s="52"/>
      <c r="G247" s="74"/>
      <c r="H247" s="74"/>
      <c r="I247" s="75"/>
      <c r="J247" s="75"/>
      <c r="K247" s="75"/>
      <c r="L247" s="76"/>
    </row>
    <row r="248" spans="1:13" ht="15.75">
      <c r="A248" s="29" t="s">
        <v>114</v>
      </c>
      <c r="B248" s="149" t="s">
        <v>336</v>
      </c>
      <c r="C248" s="149"/>
      <c r="D248" s="55" t="s">
        <v>28</v>
      </c>
      <c r="E248" s="55" t="s">
        <v>28</v>
      </c>
      <c r="F248" s="55"/>
      <c r="G248" s="55" t="s">
        <v>126</v>
      </c>
      <c r="H248" s="55" t="s">
        <v>190</v>
      </c>
      <c r="I248" s="56">
        <v>-93914</v>
      </c>
      <c r="J248" s="56"/>
      <c r="K248" s="56"/>
      <c r="L248" s="57" t="s">
        <v>28</v>
      </c>
    </row>
    <row r="249" spans="1:13" ht="15.75">
      <c r="A249" s="29" t="s">
        <v>115</v>
      </c>
      <c r="B249" s="149" t="s">
        <v>337</v>
      </c>
      <c r="C249" s="149"/>
      <c r="D249" s="55" t="s">
        <v>28</v>
      </c>
      <c r="E249" s="55" t="s">
        <v>28</v>
      </c>
      <c r="F249" s="55"/>
      <c r="G249" s="55" t="s">
        <v>126</v>
      </c>
      <c r="H249" s="55" t="s">
        <v>190</v>
      </c>
      <c r="I249" s="56"/>
      <c r="J249" s="56"/>
      <c r="K249" s="56"/>
      <c r="L249" s="57" t="s">
        <v>28</v>
      </c>
    </row>
    <row r="250" spans="1:13" ht="15.75">
      <c r="A250" s="29" t="s">
        <v>116</v>
      </c>
      <c r="B250" s="149" t="s">
        <v>338</v>
      </c>
      <c r="C250" s="149"/>
      <c r="D250" s="55" t="s">
        <v>28</v>
      </c>
      <c r="E250" s="55" t="s">
        <v>28</v>
      </c>
      <c r="F250" s="55"/>
      <c r="G250" s="55" t="s">
        <v>126</v>
      </c>
      <c r="H250" s="55" t="s">
        <v>190</v>
      </c>
      <c r="I250" s="56"/>
      <c r="J250" s="56"/>
      <c r="K250" s="56"/>
      <c r="L250" s="57" t="s">
        <v>28</v>
      </c>
    </row>
    <row r="251" spans="1:13" s="42" customFormat="1" ht="15.75">
      <c r="A251" s="33" t="s">
        <v>117</v>
      </c>
      <c r="B251" s="64" t="s">
        <v>339</v>
      </c>
      <c r="C251" s="64"/>
      <c r="D251" s="64" t="s">
        <v>28</v>
      </c>
      <c r="E251" s="64" t="s">
        <v>28</v>
      </c>
      <c r="F251" s="64"/>
      <c r="G251" s="64" t="s">
        <v>28</v>
      </c>
      <c r="H251" s="64" t="s">
        <v>28</v>
      </c>
      <c r="I251" s="65">
        <f>SUM(I253:I256)</f>
        <v>0</v>
      </c>
      <c r="J251" s="65">
        <f>SUM(J253:J256)</f>
        <v>0</v>
      </c>
      <c r="K251" s="65">
        <f>SUM(K253:K256)</f>
        <v>0</v>
      </c>
      <c r="L251" s="65" t="s">
        <v>28</v>
      </c>
    </row>
    <row r="252" spans="1:13">
      <c r="A252" s="12" t="s">
        <v>52</v>
      </c>
      <c r="B252" s="74"/>
      <c r="C252" s="74"/>
      <c r="D252" s="74"/>
      <c r="E252" s="74"/>
      <c r="F252" s="52"/>
      <c r="G252" s="74"/>
      <c r="H252" s="74"/>
      <c r="I252" s="75"/>
      <c r="J252" s="75"/>
      <c r="K252" s="75"/>
      <c r="L252" s="76"/>
    </row>
    <row r="253" spans="1:13" ht="15.75">
      <c r="A253" s="22" t="s">
        <v>118</v>
      </c>
      <c r="B253" s="149" t="s">
        <v>340</v>
      </c>
      <c r="C253" s="149"/>
      <c r="D253" s="55" t="s">
        <v>28</v>
      </c>
      <c r="E253" s="55" t="s">
        <v>29</v>
      </c>
      <c r="F253" s="55"/>
      <c r="G253" s="55" t="s">
        <v>148</v>
      </c>
      <c r="H253" s="55" t="s">
        <v>148</v>
      </c>
      <c r="I253" s="56"/>
      <c r="J253" s="56"/>
      <c r="K253" s="56"/>
      <c r="L253" s="57" t="s">
        <v>28</v>
      </c>
    </row>
    <row r="254" spans="1:13" ht="15.75">
      <c r="A254" s="22" t="s">
        <v>24</v>
      </c>
      <c r="B254" s="149" t="s">
        <v>341</v>
      </c>
      <c r="C254" s="149"/>
      <c r="D254" s="55" t="s">
        <v>28</v>
      </c>
      <c r="E254" s="55" t="s">
        <v>30</v>
      </c>
      <c r="F254" s="55"/>
      <c r="G254" s="55" t="s">
        <v>148</v>
      </c>
      <c r="H254" s="55" t="s">
        <v>148</v>
      </c>
      <c r="I254" s="56">
        <v>0</v>
      </c>
      <c r="J254" s="56"/>
      <c r="K254" s="56"/>
      <c r="L254" s="57" t="s">
        <v>28</v>
      </c>
    </row>
    <row r="255" spans="1:13" ht="15.75">
      <c r="A255" s="211" t="s">
        <v>119</v>
      </c>
      <c r="B255" s="149" t="s">
        <v>342</v>
      </c>
      <c r="C255" s="149"/>
      <c r="D255" s="55" t="s">
        <v>28</v>
      </c>
      <c r="E255" s="55" t="s">
        <v>31</v>
      </c>
      <c r="F255" s="55"/>
      <c r="G255" s="55" t="s">
        <v>148</v>
      </c>
      <c r="H255" s="55" t="s">
        <v>148</v>
      </c>
      <c r="I255" s="56"/>
      <c r="J255" s="56"/>
      <c r="K255" s="56"/>
      <c r="L255" s="57" t="s">
        <v>28</v>
      </c>
    </row>
    <row r="256" spans="1:13" ht="15.75">
      <c r="A256" s="212"/>
      <c r="B256" s="149" t="s">
        <v>343</v>
      </c>
      <c r="C256" s="149"/>
      <c r="D256" s="55" t="s">
        <v>28</v>
      </c>
      <c r="E256" s="55" t="s">
        <v>32</v>
      </c>
      <c r="F256" s="55"/>
      <c r="G256" s="55" t="s">
        <v>148</v>
      </c>
      <c r="H256" s="55" t="s">
        <v>148</v>
      </c>
      <c r="I256" s="56"/>
      <c r="J256" s="56"/>
      <c r="K256" s="56"/>
      <c r="L256" s="57" t="s">
        <v>28</v>
      </c>
      <c r="M256" s="93"/>
    </row>
    <row r="258" spans="9:11">
      <c r="I258" s="85"/>
      <c r="J258" s="85"/>
      <c r="K258" s="85"/>
    </row>
    <row r="259" spans="9:11">
      <c r="I259" s="85"/>
      <c r="J259" s="85"/>
      <c r="K259" s="85"/>
    </row>
    <row r="260" spans="9:11">
      <c r="I260" s="85"/>
      <c r="J260" s="85"/>
      <c r="K260" s="85"/>
    </row>
    <row r="261" spans="9:11">
      <c r="I261" s="85"/>
      <c r="J261" s="85"/>
      <c r="K261" s="85"/>
    </row>
    <row r="262" spans="9:11">
      <c r="I262" s="85"/>
      <c r="J262" s="85"/>
      <c r="K262" s="85"/>
    </row>
    <row r="263" spans="9:11">
      <c r="I263" s="85"/>
      <c r="J263" s="85"/>
      <c r="K263" s="85"/>
    </row>
    <row r="264" spans="9:11">
      <c r="I264" s="85"/>
      <c r="J264" s="85"/>
      <c r="K264" s="85"/>
    </row>
    <row r="265" spans="9:11">
      <c r="I265" s="85"/>
      <c r="J265" s="85"/>
      <c r="K265" s="85"/>
    </row>
    <row r="266" spans="9:11">
      <c r="I266" s="85"/>
      <c r="J266" s="85"/>
      <c r="K266" s="85"/>
    </row>
    <row r="267" spans="9:11">
      <c r="I267" s="85"/>
      <c r="J267" s="85"/>
      <c r="K267" s="85"/>
    </row>
  </sheetData>
  <autoFilter ref="A93:L256"/>
  <mergeCells count="89">
    <mergeCell ref="A195:A197"/>
    <mergeCell ref="B195:B197"/>
    <mergeCell ref="B191:B192"/>
    <mergeCell ref="B138:B139"/>
    <mergeCell ref="A189:A190"/>
    <mergeCell ref="B189:B190"/>
    <mergeCell ref="B181:B182"/>
    <mergeCell ref="B183:B184"/>
    <mergeCell ref="A191:A192"/>
    <mergeCell ref="B148:B149"/>
    <mergeCell ref="B161:B162"/>
    <mergeCell ref="A242:A243"/>
    <mergeCell ref="B228:B230"/>
    <mergeCell ref="B231:B232"/>
    <mergeCell ref="B213:B214"/>
    <mergeCell ref="B215:B216"/>
    <mergeCell ref="B217:B218"/>
    <mergeCell ref="B219:B220"/>
    <mergeCell ref="B221:B223"/>
    <mergeCell ref="B224:B226"/>
    <mergeCell ref="A217:A218"/>
    <mergeCell ref="A235:A237"/>
    <mergeCell ref="B235:B237"/>
    <mergeCell ref="A219:A220"/>
    <mergeCell ref="A255:A256"/>
    <mergeCell ref="B99:B102"/>
    <mergeCell ref="B105:B106"/>
    <mergeCell ref="B109:B110"/>
    <mergeCell ref="B111:B112"/>
    <mergeCell ref="B113:B114"/>
    <mergeCell ref="B115:B116"/>
    <mergeCell ref="B118:B119"/>
    <mergeCell ref="A221:A223"/>
    <mergeCell ref="A224:A226"/>
    <mergeCell ref="A228:A230"/>
    <mergeCell ref="A231:A232"/>
    <mergeCell ref="A209:A212"/>
    <mergeCell ref="B126:B127"/>
    <mergeCell ref="B128:B129"/>
    <mergeCell ref="B136:B137"/>
    <mergeCell ref="B198:B200"/>
    <mergeCell ref="B201:B203"/>
    <mergeCell ref="B204:B206"/>
    <mergeCell ref="B207:B208"/>
    <mergeCell ref="B193:B194"/>
    <mergeCell ref="B209:B212"/>
    <mergeCell ref="A138:A139"/>
    <mergeCell ref="A148:A149"/>
    <mergeCell ref="A213:A214"/>
    <mergeCell ref="A215:A216"/>
    <mergeCell ref="A146:A147"/>
    <mergeCell ref="A157:A158"/>
    <mergeCell ref="A161:A162"/>
    <mergeCell ref="A181:A182"/>
    <mergeCell ref="A183:A184"/>
    <mergeCell ref="A193:A194"/>
    <mergeCell ref="A198:A200"/>
    <mergeCell ref="A201:A203"/>
    <mergeCell ref="A204:A206"/>
    <mergeCell ref="A207:A208"/>
    <mergeCell ref="B157:B158"/>
    <mergeCell ref="A136:A137"/>
    <mergeCell ref="K12:K13"/>
    <mergeCell ref="L15:L16"/>
    <mergeCell ref="L17:L18"/>
    <mergeCell ref="K15:K16"/>
    <mergeCell ref="K17:K18"/>
    <mergeCell ref="A115:A116"/>
    <mergeCell ref="A118:A119"/>
    <mergeCell ref="A120:A121"/>
    <mergeCell ref="A126:A127"/>
    <mergeCell ref="A128:A129"/>
    <mergeCell ref="A113:A114"/>
    <mergeCell ref="A99:A102"/>
    <mergeCell ref="A105:A106"/>
    <mergeCell ref="A109:A110"/>
    <mergeCell ref="B120:B121"/>
    <mergeCell ref="I1:L1"/>
    <mergeCell ref="I2:L2"/>
    <mergeCell ref="I3:L3"/>
    <mergeCell ref="A20:L20"/>
    <mergeCell ref="L12:L13"/>
    <mergeCell ref="C22:C23"/>
    <mergeCell ref="A111:A112"/>
    <mergeCell ref="A10:L10"/>
    <mergeCell ref="D22:H22"/>
    <mergeCell ref="I22:L22"/>
    <mergeCell ref="A22:A23"/>
    <mergeCell ref="B22:B23"/>
  </mergeCells>
  <printOptions horizontalCentered="1"/>
  <pageMargins left="0.39370078740157483" right="0.39370078740157483" top="0.78740157480314965" bottom="0.39370078740157483" header="0" footer="0.19685039370078741"/>
  <pageSetup paperSize="9" scale="61" fitToHeight="0" orientation="landscape" blackAndWhite="1" r:id="rId1"/>
  <headerFooter>
    <oddFooter>&amp;C&amp;P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6"/>
  <sheetViews>
    <sheetView view="pageBreakPreview" zoomScale="60" zoomScaleNormal="70" workbookViewId="0">
      <selection activeCell="G48" sqref="G48"/>
    </sheetView>
  </sheetViews>
  <sheetFormatPr defaultRowHeight="14.25"/>
  <cols>
    <col min="1" max="1" width="6.375" style="108" bestFit="1" customWidth="1"/>
    <col min="2" max="2" width="85.5" style="108" customWidth="1"/>
    <col min="3" max="4" width="9" style="108"/>
    <col min="5" max="5" width="15.375" style="108" customWidth="1"/>
    <col min="6" max="6" width="18" style="108" customWidth="1"/>
    <col min="7" max="7" width="21.125" style="108" customWidth="1"/>
    <col min="8" max="8" width="19.375" style="108" customWidth="1"/>
    <col min="9" max="9" width="14.75" style="108" customWidth="1"/>
    <col min="10" max="10" width="9" style="108"/>
    <col min="11" max="11" width="12.375" style="108" bestFit="1" customWidth="1"/>
    <col min="12" max="12" width="14.75" style="108" customWidth="1"/>
    <col min="13" max="13" width="12.125" style="108" bestFit="1" customWidth="1"/>
    <col min="14" max="14" width="12.375" style="108" bestFit="1" customWidth="1"/>
    <col min="15" max="15" width="15.125" style="108" customWidth="1"/>
    <col min="16" max="16" width="16.5" style="108" customWidth="1"/>
    <col min="17" max="17" width="9" style="108"/>
    <col min="18" max="18" width="12.375" style="108" bestFit="1" customWidth="1"/>
    <col min="19" max="16384" width="9" style="108"/>
  </cols>
  <sheetData>
    <row r="1" spans="1:18" ht="18">
      <c r="A1" s="221" t="s">
        <v>191</v>
      </c>
      <c r="B1" s="221"/>
      <c r="C1" s="221"/>
      <c r="D1" s="221"/>
      <c r="E1" s="221"/>
      <c r="F1" s="221"/>
      <c r="G1" s="221"/>
      <c r="H1" s="221"/>
      <c r="I1" s="221"/>
    </row>
    <row r="2" spans="1:18">
      <c r="A2" s="109"/>
      <c r="B2" s="109"/>
      <c r="C2" s="109"/>
      <c r="D2" s="109"/>
      <c r="E2" s="109"/>
      <c r="F2" s="109"/>
      <c r="G2" s="109"/>
      <c r="H2" s="109"/>
      <c r="I2" s="109"/>
    </row>
    <row r="3" spans="1:18" ht="15">
      <c r="A3" s="222" t="s">
        <v>192</v>
      </c>
      <c r="B3" s="223" t="s">
        <v>0</v>
      </c>
      <c r="C3" s="222" t="s">
        <v>193</v>
      </c>
      <c r="D3" s="222" t="s">
        <v>194</v>
      </c>
      <c r="E3" s="222" t="s">
        <v>195</v>
      </c>
      <c r="F3" s="223" t="s">
        <v>3</v>
      </c>
      <c r="G3" s="223"/>
      <c r="H3" s="223"/>
      <c r="I3" s="223"/>
    </row>
    <row r="4" spans="1:18">
      <c r="A4" s="222"/>
      <c r="B4" s="223"/>
      <c r="C4" s="222"/>
      <c r="D4" s="222"/>
      <c r="E4" s="222"/>
      <c r="F4" s="224" t="s">
        <v>232</v>
      </c>
      <c r="G4" s="224" t="s">
        <v>245</v>
      </c>
      <c r="H4" s="224" t="s">
        <v>250</v>
      </c>
      <c r="I4" s="222" t="s">
        <v>8</v>
      </c>
    </row>
    <row r="5" spans="1:18" ht="51.75" customHeight="1">
      <c r="A5" s="222"/>
      <c r="B5" s="223"/>
      <c r="C5" s="222"/>
      <c r="D5" s="222"/>
      <c r="E5" s="222"/>
      <c r="F5" s="225"/>
      <c r="G5" s="225"/>
      <c r="H5" s="225"/>
      <c r="I5" s="222"/>
    </row>
    <row r="6" spans="1:18" s="111" customFormat="1" ht="11.25">
      <c r="A6" s="110" t="s">
        <v>196</v>
      </c>
      <c r="B6" s="110" t="s">
        <v>29</v>
      </c>
      <c r="C6" s="110" t="s">
        <v>30</v>
      </c>
      <c r="D6" s="110" t="s">
        <v>31</v>
      </c>
      <c r="E6" s="110" t="s">
        <v>197</v>
      </c>
      <c r="F6" s="110" t="s">
        <v>32</v>
      </c>
      <c r="G6" s="110" t="s">
        <v>198</v>
      </c>
      <c r="H6" s="110" t="s">
        <v>199</v>
      </c>
      <c r="I6" s="110" t="s">
        <v>200</v>
      </c>
    </row>
    <row r="7" spans="1:18" ht="15.75">
      <c r="A7" s="112">
        <v>1</v>
      </c>
      <c r="B7" s="113" t="s">
        <v>201</v>
      </c>
      <c r="C7" s="161" t="s">
        <v>345</v>
      </c>
      <c r="D7" s="114" t="s">
        <v>28</v>
      </c>
      <c r="E7" s="114" t="s">
        <v>28</v>
      </c>
      <c r="F7" s="115">
        <f>F9+F10+F11+F15</f>
        <v>29373761.060000002</v>
      </c>
      <c r="G7" s="115">
        <f>G9+G10+G11+G15</f>
        <v>17219673.140000001</v>
      </c>
      <c r="H7" s="115">
        <f>H9+H10+H11+H15</f>
        <v>18735365.469999999</v>
      </c>
      <c r="I7" s="115">
        <f>I9+I10+I11+I15</f>
        <v>0</v>
      </c>
      <c r="K7" s="116"/>
      <c r="L7" s="116"/>
      <c r="M7" s="116"/>
    </row>
    <row r="8" spans="1:18" s="121" customFormat="1" ht="12.75">
      <c r="A8" s="117"/>
      <c r="B8" s="118" t="s">
        <v>22</v>
      </c>
      <c r="C8" s="162"/>
      <c r="D8" s="119"/>
      <c r="E8" s="119"/>
      <c r="F8" s="120"/>
      <c r="G8" s="120"/>
      <c r="H8" s="120"/>
      <c r="I8" s="120"/>
      <c r="K8" s="122"/>
      <c r="L8" s="122"/>
      <c r="M8" s="122"/>
    </row>
    <row r="9" spans="1:18" ht="135.75" customHeight="1">
      <c r="A9" s="112" t="s">
        <v>202</v>
      </c>
      <c r="B9" s="123" t="s">
        <v>203</v>
      </c>
      <c r="C9" s="149" t="s">
        <v>346</v>
      </c>
      <c r="D9" s="112" t="s">
        <v>28</v>
      </c>
      <c r="E9" s="112" t="s">
        <v>28</v>
      </c>
      <c r="F9" s="115"/>
      <c r="G9" s="115"/>
      <c r="H9" s="115"/>
      <c r="I9" s="115"/>
    </row>
    <row r="10" spans="1:18" ht="45">
      <c r="A10" s="112" t="s">
        <v>204</v>
      </c>
      <c r="B10" s="123" t="s">
        <v>205</v>
      </c>
      <c r="C10" s="149" t="s">
        <v>347</v>
      </c>
      <c r="D10" s="112" t="s">
        <v>28</v>
      </c>
      <c r="E10" s="112" t="s">
        <v>28</v>
      </c>
      <c r="F10" s="115"/>
      <c r="G10" s="115"/>
      <c r="H10" s="115"/>
      <c r="I10" s="115"/>
    </row>
    <row r="11" spans="1:18" ht="30">
      <c r="A11" s="112" t="s">
        <v>206</v>
      </c>
      <c r="B11" s="123" t="s">
        <v>207</v>
      </c>
      <c r="C11" s="149" t="s">
        <v>348</v>
      </c>
      <c r="D11" s="112" t="s">
        <v>28</v>
      </c>
      <c r="E11" s="112" t="s">
        <v>28</v>
      </c>
      <c r="F11" s="124"/>
      <c r="G11" s="115">
        <v>7475945</v>
      </c>
      <c r="H11" s="115"/>
      <c r="I11" s="115"/>
      <c r="L11" s="125"/>
      <c r="O11" s="126"/>
      <c r="P11" s="126"/>
      <c r="Q11" s="125"/>
      <c r="R11" s="125"/>
    </row>
    <row r="12" spans="1:18" s="121" customFormat="1">
      <c r="A12" s="117"/>
      <c r="B12" s="127" t="s">
        <v>22</v>
      </c>
      <c r="C12" s="162"/>
      <c r="D12" s="119"/>
      <c r="E12" s="119"/>
      <c r="F12" s="120"/>
      <c r="G12" s="120"/>
      <c r="H12" s="120"/>
      <c r="I12" s="120"/>
      <c r="K12" s="128"/>
      <c r="L12" s="116"/>
      <c r="N12" s="129"/>
      <c r="O12" s="116"/>
      <c r="P12" s="116"/>
      <c r="R12" s="116"/>
    </row>
    <row r="13" spans="1:18" ht="15.75">
      <c r="A13" s="112"/>
      <c r="B13" s="123" t="s">
        <v>235</v>
      </c>
      <c r="C13" s="149" t="s">
        <v>349</v>
      </c>
      <c r="D13" s="112" t="s">
        <v>28</v>
      </c>
      <c r="E13" s="112" t="s">
        <v>28</v>
      </c>
      <c r="F13" s="124"/>
      <c r="G13" s="115">
        <v>7475945</v>
      </c>
      <c r="H13" s="115"/>
      <c r="I13" s="115"/>
      <c r="L13" s="125"/>
      <c r="O13" s="126"/>
      <c r="P13" s="126"/>
      <c r="Q13" s="125"/>
      <c r="R13" s="125"/>
    </row>
    <row r="14" spans="1:18" ht="15.75">
      <c r="A14" s="112"/>
      <c r="B14" s="123" t="s">
        <v>236</v>
      </c>
      <c r="C14" s="149" t="s">
        <v>350</v>
      </c>
      <c r="D14" s="112" t="s">
        <v>28</v>
      </c>
      <c r="E14" s="112" t="s">
        <v>28</v>
      </c>
      <c r="F14" s="124"/>
      <c r="G14" s="115"/>
      <c r="H14" s="115"/>
      <c r="I14" s="115"/>
      <c r="L14" s="125"/>
      <c r="O14" s="126"/>
      <c r="P14" s="126"/>
      <c r="Q14" s="125"/>
      <c r="R14" s="125"/>
    </row>
    <row r="15" spans="1:18" ht="45">
      <c r="A15" s="112" t="s">
        <v>208</v>
      </c>
      <c r="B15" s="123" t="s">
        <v>209</v>
      </c>
      <c r="C15" s="149" t="s">
        <v>351</v>
      </c>
      <c r="D15" s="112" t="s">
        <v>28</v>
      </c>
      <c r="E15" s="112" t="s">
        <v>28</v>
      </c>
      <c r="F15" s="115">
        <f>F17+F21+F31</f>
        <v>29373761.060000002</v>
      </c>
      <c r="G15" s="115">
        <v>9743728.1400000006</v>
      </c>
      <c r="H15" s="115">
        <f>H17+H21+H31</f>
        <v>18735365.469999999</v>
      </c>
      <c r="I15" s="115"/>
      <c r="K15" s="130"/>
      <c r="L15" s="116"/>
      <c r="N15" s="131"/>
      <c r="O15" s="116"/>
      <c r="P15" s="116"/>
      <c r="R15" s="116"/>
    </row>
    <row r="16" spans="1:18" s="121" customFormat="1">
      <c r="A16" s="117"/>
      <c r="B16" s="132" t="s">
        <v>22</v>
      </c>
      <c r="C16" s="162"/>
      <c r="D16" s="119"/>
      <c r="E16" s="119"/>
      <c r="F16" s="120"/>
      <c r="G16" s="120"/>
      <c r="H16" s="120"/>
      <c r="I16" s="120"/>
      <c r="K16" s="128"/>
      <c r="L16" s="116"/>
      <c r="N16" s="129"/>
      <c r="O16" s="116"/>
      <c r="P16" s="116"/>
      <c r="R16" s="116"/>
    </row>
    <row r="17" spans="1:18" ht="30">
      <c r="A17" s="112" t="s">
        <v>210</v>
      </c>
      <c r="B17" s="133" t="s">
        <v>211</v>
      </c>
      <c r="C17" s="68" t="s">
        <v>352</v>
      </c>
      <c r="D17" s="134" t="s">
        <v>28</v>
      </c>
      <c r="E17" s="134" t="s">
        <v>28</v>
      </c>
      <c r="F17" s="135">
        <f>SUM(F19:F20)</f>
        <v>18312341.850000001</v>
      </c>
      <c r="G17" s="135">
        <f>SUM(G19:G20)</f>
        <v>15121664.880000001</v>
      </c>
      <c r="H17" s="135">
        <f>SUM(H19:H20)</f>
        <v>16637327.210000001</v>
      </c>
      <c r="I17" s="135">
        <f>I19+I20</f>
        <v>0</v>
      </c>
      <c r="K17" s="130"/>
      <c r="L17" s="116"/>
      <c r="N17" s="131"/>
      <c r="O17" s="116"/>
      <c r="P17" s="116"/>
      <c r="R17" s="116"/>
    </row>
    <row r="18" spans="1:18" s="121" customFormat="1">
      <c r="A18" s="117"/>
      <c r="B18" s="127" t="s">
        <v>22</v>
      </c>
      <c r="C18" s="162"/>
      <c r="D18" s="119"/>
      <c r="E18" s="119"/>
      <c r="F18" s="120"/>
      <c r="G18" s="120"/>
      <c r="H18" s="120"/>
      <c r="I18" s="120"/>
      <c r="K18" s="128"/>
      <c r="L18" s="116"/>
      <c r="N18" s="129"/>
      <c r="O18" s="116"/>
      <c r="P18" s="116"/>
      <c r="R18" s="116"/>
    </row>
    <row r="19" spans="1:18" ht="15.75">
      <c r="A19" s="112" t="s">
        <v>212</v>
      </c>
      <c r="B19" s="136" t="s">
        <v>213</v>
      </c>
      <c r="C19" s="149" t="s">
        <v>353</v>
      </c>
      <c r="D19" s="112" t="s">
        <v>28</v>
      </c>
      <c r="E19" s="112" t="s">
        <v>28</v>
      </c>
      <c r="F19" s="124">
        <v>18312341.850000001</v>
      </c>
      <c r="G19" s="115">
        <v>15121664.880000001</v>
      </c>
      <c r="H19" s="115">
        <v>16637327.210000001</v>
      </c>
      <c r="I19" s="115"/>
      <c r="K19" s="137"/>
      <c r="L19" s="137"/>
      <c r="M19" s="137"/>
      <c r="N19" s="131"/>
      <c r="O19" s="116"/>
      <c r="P19" s="116"/>
      <c r="R19" s="116"/>
    </row>
    <row r="20" spans="1:18" ht="15.75">
      <c r="A20" s="112" t="s">
        <v>214</v>
      </c>
      <c r="B20" s="136" t="s">
        <v>215</v>
      </c>
      <c r="C20" s="149" t="s">
        <v>354</v>
      </c>
      <c r="D20" s="112" t="s">
        <v>28</v>
      </c>
      <c r="E20" s="112" t="s">
        <v>28</v>
      </c>
      <c r="F20" s="115"/>
      <c r="G20" s="115"/>
      <c r="H20" s="115"/>
      <c r="I20" s="115"/>
      <c r="K20" s="130"/>
      <c r="L20" s="116"/>
      <c r="N20" s="131"/>
      <c r="O20" s="116"/>
      <c r="P20" s="116"/>
    </row>
    <row r="21" spans="1:18" ht="30">
      <c r="A21" s="112" t="s">
        <v>216</v>
      </c>
      <c r="B21" s="133" t="s">
        <v>217</v>
      </c>
      <c r="C21" s="68" t="s">
        <v>355</v>
      </c>
      <c r="D21" s="134" t="s">
        <v>28</v>
      </c>
      <c r="E21" s="134" t="s">
        <v>28</v>
      </c>
      <c r="F21" s="135">
        <f>F23+F29</f>
        <v>4915687.55</v>
      </c>
      <c r="G21" s="135">
        <f>G23+G29</f>
        <v>0</v>
      </c>
      <c r="H21" s="135">
        <f>H23+H29</f>
        <v>0</v>
      </c>
      <c r="I21" s="135">
        <f>I23+I29</f>
        <v>0</v>
      </c>
      <c r="K21" s="130"/>
      <c r="L21" s="116"/>
      <c r="N21" s="131"/>
      <c r="O21" s="116"/>
      <c r="P21" s="116"/>
    </row>
    <row r="22" spans="1:18" s="121" customFormat="1">
      <c r="A22" s="117"/>
      <c r="B22" s="127" t="s">
        <v>22</v>
      </c>
      <c r="C22" s="162"/>
      <c r="D22" s="119"/>
      <c r="E22" s="119"/>
      <c r="F22" s="120"/>
      <c r="G22" s="120"/>
      <c r="H22" s="120"/>
      <c r="I22" s="120"/>
      <c r="K22" s="128"/>
      <c r="L22" s="116"/>
      <c r="N22" s="129"/>
      <c r="O22" s="116"/>
      <c r="P22" s="116"/>
    </row>
    <row r="23" spans="1:18" ht="15.75">
      <c r="A23" s="112" t="s">
        <v>218</v>
      </c>
      <c r="B23" s="136" t="s">
        <v>213</v>
      </c>
      <c r="C23" s="149" t="s">
        <v>356</v>
      </c>
      <c r="D23" s="112" t="s">
        <v>28</v>
      </c>
      <c r="E23" s="112" t="s">
        <v>28</v>
      </c>
      <c r="F23" s="115">
        <v>4915687.55</v>
      </c>
      <c r="G23" s="115"/>
      <c r="H23" s="115"/>
      <c r="I23" s="115"/>
      <c r="K23" s="130"/>
      <c r="L23" s="116"/>
      <c r="N23" s="131"/>
      <c r="O23" s="116"/>
      <c r="P23" s="116"/>
    </row>
    <row r="24" spans="1:18" ht="15.75" hidden="1">
      <c r="A24" s="112"/>
      <c r="B24" s="138"/>
      <c r="C24" s="149" t="s">
        <v>357</v>
      </c>
      <c r="D24" s="112" t="s">
        <v>28</v>
      </c>
      <c r="E24" s="112"/>
      <c r="F24" s="124"/>
      <c r="G24" s="115"/>
      <c r="H24" s="115"/>
      <c r="I24" s="115"/>
      <c r="K24" s="130"/>
      <c r="L24" s="116"/>
      <c r="N24" s="131"/>
      <c r="O24" s="116"/>
      <c r="P24" s="116"/>
    </row>
    <row r="25" spans="1:18" ht="15.75" hidden="1">
      <c r="A25" s="112"/>
      <c r="B25" s="138"/>
      <c r="C25" s="149" t="s">
        <v>358</v>
      </c>
      <c r="D25" s="112" t="s">
        <v>28</v>
      </c>
      <c r="E25" s="112"/>
      <c r="F25" s="124"/>
      <c r="G25" s="115"/>
      <c r="H25" s="115"/>
      <c r="I25" s="115"/>
      <c r="K25" s="130"/>
      <c r="L25" s="116"/>
      <c r="N25" s="131"/>
      <c r="O25" s="116"/>
      <c r="P25" s="116"/>
    </row>
    <row r="26" spans="1:18" ht="15.75" hidden="1">
      <c r="A26" s="112"/>
      <c r="B26" s="138"/>
      <c r="C26" s="149" t="s">
        <v>359</v>
      </c>
      <c r="D26" s="112" t="s">
        <v>28</v>
      </c>
      <c r="E26" s="112"/>
      <c r="F26" s="124"/>
      <c r="G26" s="115"/>
      <c r="H26" s="115"/>
      <c r="I26" s="115"/>
      <c r="K26" s="130"/>
      <c r="L26" s="116"/>
      <c r="N26" s="131"/>
      <c r="O26" s="116"/>
      <c r="P26" s="116"/>
    </row>
    <row r="27" spans="1:18" ht="15.75">
      <c r="A27" s="112" t="s">
        <v>218</v>
      </c>
      <c r="B27" s="136"/>
      <c r="C27" s="68" t="s">
        <v>357</v>
      </c>
      <c r="D27" s="112" t="s">
        <v>28</v>
      </c>
      <c r="E27" s="112" t="s">
        <v>253</v>
      </c>
      <c r="F27" s="115">
        <v>2304327.5499999998</v>
      </c>
      <c r="G27" s="115"/>
      <c r="H27" s="115"/>
      <c r="I27" s="115"/>
      <c r="K27" s="130"/>
      <c r="L27" s="116"/>
      <c r="N27" s="131"/>
      <c r="O27" s="116"/>
      <c r="P27" s="116"/>
    </row>
    <row r="28" spans="1:18" ht="15.75">
      <c r="A28" s="112" t="s">
        <v>218</v>
      </c>
      <c r="B28" s="136"/>
      <c r="C28" s="149" t="s">
        <v>376</v>
      </c>
      <c r="D28" s="112" t="s">
        <v>28</v>
      </c>
      <c r="E28" s="112" t="s">
        <v>255</v>
      </c>
      <c r="F28" s="115">
        <v>183180</v>
      </c>
      <c r="G28" s="115"/>
      <c r="H28" s="115"/>
      <c r="I28" s="115"/>
      <c r="K28" s="130"/>
      <c r="L28" s="116"/>
      <c r="N28" s="131"/>
      <c r="O28" s="116"/>
      <c r="P28" s="116"/>
    </row>
    <row r="29" spans="1:18" ht="15.75">
      <c r="A29" s="112" t="s">
        <v>219</v>
      </c>
      <c r="B29" s="136" t="s">
        <v>215</v>
      </c>
      <c r="C29" s="149" t="s">
        <v>359</v>
      </c>
      <c r="D29" s="112" t="s">
        <v>28</v>
      </c>
      <c r="E29" s="112" t="s">
        <v>28</v>
      </c>
      <c r="F29" s="115"/>
      <c r="G29" s="115"/>
      <c r="H29" s="115"/>
      <c r="I29" s="115"/>
      <c r="K29" s="130"/>
      <c r="L29" s="116"/>
      <c r="N29" s="131"/>
      <c r="O29" s="116"/>
      <c r="P29" s="116"/>
    </row>
    <row r="30" spans="1:18" ht="15.75">
      <c r="A30" s="112" t="s">
        <v>220</v>
      </c>
      <c r="B30" s="139" t="s">
        <v>221</v>
      </c>
      <c r="C30" s="68" t="s">
        <v>360</v>
      </c>
      <c r="D30" s="112" t="s">
        <v>28</v>
      </c>
      <c r="E30" s="112" t="s">
        <v>28</v>
      </c>
      <c r="F30" s="115"/>
      <c r="G30" s="115"/>
      <c r="H30" s="115"/>
      <c r="I30" s="115"/>
      <c r="K30" s="130"/>
      <c r="L30" s="116"/>
      <c r="N30" s="131"/>
      <c r="O30" s="116"/>
      <c r="P30" s="116"/>
    </row>
    <row r="31" spans="1:18" ht="15.75">
      <c r="A31" s="112" t="s">
        <v>222</v>
      </c>
      <c r="B31" s="133" t="s">
        <v>223</v>
      </c>
      <c r="C31" s="161" t="s">
        <v>361</v>
      </c>
      <c r="D31" s="134" t="s">
        <v>28</v>
      </c>
      <c r="E31" s="134" t="s">
        <v>28</v>
      </c>
      <c r="F31" s="135">
        <f>F33+F34</f>
        <v>6145731.6600000001</v>
      </c>
      <c r="G31" s="135">
        <f>G33+G34</f>
        <v>2098008.2599999998</v>
      </c>
      <c r="H31" s="135">
        <f>H33+H34</f>
        <v>2098038.2599999998</v>
      </c>
      <c r="I31" s="135">
        <f>I33+I34</f>
        <v>0</v>
      </c>
      <c r="K31" s="130"/>
      <c r="L31" s="116"/>
      <c r="N31" s="131"/>
      <c r="O31" s="116"/>
      <c r="P31" s="116"/>
    </row>
    <row r="32" spans="1:18" s="121" customFormat="1" ht="15.75">
      <c r="A32" s="117"/>
      <c r="B32" s="127" t="s">
        <v>22</v>
      </c>
      <c r="C32" s="149"/>
      <c r="D32" s="119"/>
      <c r="E32" s="119"/>
      <c r="F32" s="120"/>
      <c r="G32" s="120"/>
      <c r="H32" s="120"/>
      <c r="I32" s="120"/>
      <c r="K32" s="128"/>
      <c r="L32" s="116"/>
      <c r="N32" s="129"/>
      <c r="O32" s="116"/>
      <c r="P32" s="116"/>
    </row>
    <row r="33" spans="1:16" ht="15.75">
      <c r="A33" s="112" t="s">
        <v>224</v>
      </c>
      <c r="B33" s="136" t="s">
        <v>213</v>
      </c>
      <c r="C33" s="149" t="s">
        <v>362</v>
      </c>
      <c r="D33" s="112" t="s">
        <v>28</v>
      </c>
      <c r="E33" s="112" t="s">
        <v>28</v>
      </c>
      <c r="F33" s="115">
        <v>6145731.6600000001</v>
      </c>
      <c r="G33" s="115">
        <v>2098008.2599999998</v>
      </c>
      <c r="H33" s="115">
        <v>2098038.2599999998</v>
      </c>
      <c r="I33" s="115"/>
      <c r="K33" s="137"/>
      <c r="L33" s="137"/>
      <c r="M33" s="137"/>
      <c r="N33" s="131"/>
      <c r="O33" s="116"/>
      <c r="P33" s="116"/>
    </row>
    <row r="34" spans="1:16" ht="15.75">
      <c r="A34" s="112" t="s">
        <v>225</v>
      </c>
      <c r="B34" s="136" t="s">
        <v>226</v>
      </c>
      <c r="C34" s="149" t="s">
        <v>363</v>
      </c>
      <c r="D34" s="112" t="s">
        <v>28</v>
      </c>
      <c r="E34" s="112" t="s">
        <v>28</v>
      </c>
      <c r="F34" s="115"/>
      <c r="G34" s="115"/>
      <c r="H34" s="115"/>
      <c r="I34" s="115"/>
      <c r="K34" s="130"/>
      <c r="L34" s="116"/>
      <c r="N34" s="131"/>
      <c r="O34" s="116"/>
      <c r="P34" s="116"/>
    </row>
    <row r="35" spans="1:16" ht="45">
      <c r="A35" s="217" t="s">
        <v>29</v>
      </c>
      <c r="B35" s="140" t="s">
        <v>227</v>
      </c>
      <c r="C35" s="149" t="s">
        <v>364</v>
      </c>
      <c r="D35" s="112" t="s">
        <v>28</v>
      </c>
      <c r="E35" s="112" t="s">
        <v>28</v>
      </c>
      <c r="F35" s="115">
        <f>SUM(F36:F38)</f>
        <v>29373761.060000002</v>
      </c>
      <c r="G35" s="115">
        <f>G36+G37</f>
        <v>17219673.140000001</v>
      </c>
      <c r="H35" s="115">
        <f>H17+H21+H31</f>
        <v>18735365.469999999</v>
      </c>
      <c r="I35" s="115">
        <f>SUM(I36:I38)</f>
        <v>0</v>
      </c>
      <c r="L35" s="116"/>
      <c r="N35" s="116"/>
      <c r="O35" s="141"/>
      <c r="P35" s="116"/>
    </row>
    <row r="36" spans="1:16" ht="15.75">
      <c r="A36" s="218"/>
      <c r="B36" s="219" t="s">
        <v>228</v>
      </c>
      <c r="C36" s="149" t="s">
        <v>365</v>
      </c>
      <c r="D36" s="142" t="s">
        <v>239</v>
      </c>
      <c r="E36" s="142"/>
      <c r="F36" s="143">
        <f>F33+F23+F19</f>
        <v>29373761.060000002</v>
      </c>
      <c r="G36" s="115">
        <v>7475945</v>
      </c>
      <c r="H36" s="115"/>
      <c r="I36" s="115"/>
      <c r="N36" s="116"/>
    </row>
    <row r="37" spans="1:16" ht="15.75">
      <c r="A37" s="218"/>
      <c r="B37" s="220"/>
      <c r="C37" s="149" t="s">
        <v>366</v>
      </c>
      <c r="D37" s="142" t="s">
        <v>246</v>
      </c>
      <c r="E37" s="142"/>
      <c r="F37" s="143"/>
      <c r="G37" s="115">
        <v>9743728.1400000006</v>
      </c>
      <c r="H37" s="115"/>
      <c r="I37" s="115"/>
      <c r="N37" s="116"/>
    </row>
    <row r="38" spans="1:16" ht="15.75">
      <c r="A38" s="218"/>
      <c r="B38" s="220"/>
      <c r="C38" s="149" t="s">
        <v>367</v>
      </c>
      <c r="D38" s="142" t="s">
        <v>251</v>
      </c>
      <c r="E38" s="142"/>
      <c r="F38" s="143"/>
      <c r="G38" s="115"/>
      <c r="H38" s="115">
        <f>H35</f>
        <v>18735365.469999999</v>
      </c>
      <c r="I38" s="115"/>
      <c r="N38" s="116"/>
    </row>
    <row r="39" spans="1:16" ht="45">
      <c r="A39" s="217" t="s">
        <v>30</v>
      </c>
      <c r="B39" s="140" t="s">
        <v>229</v>
      </c>
      <c r="C39" s="149" t="s">
        <v>368</v>
      </c>
      <c r="D39" s="142" t="s">
        <v>28</v>
      </c>
      <c r="E39" s="142" t="s">
        <v>28</v>
      </c>
      <c r="F39" s="143"/>
      <c r="G39" s="115"/>
      <c r="H39" s="115"/>
      <c r="I39" s="115"/>
      <c r="N39" s="116"/>
    </row>
    <row r="40" spans="1:16" ht="15.75">
      <c r="A40" s="218"/>
      <c r="B40" s="219" t="s">
        <v>228</v>
      </c>
      <c r="C40" s="149" t="s">
        <v>369</v>
      </c>
      <c r="D40" s="142" t="s">
        <v>239</v>
      </c>
      <c r="E40" s="142"/>
      <c r="F40" s="143"/>
      <c r="G40" s="115"/>
      <c r="H40" s="115"/>
      <c r="I40" s="115"/>
    </row>
    <row r="41" spans="1:16" ht="15.75">
      <c r="A41" s="218"/>
      <c r="B41" s="220"/>
      <c r="C41" s="149" t="s">
        <v>370</v>
      </c>
      <c r="D41" s="142" t="s">
        <v>246</v>
      </c>
      <c r="E41" s="142"/>
      <c r="F41" s="143"/>
      <c r="G41" s="115"/>
      <c r="H41" s="115"/>
      <c r="I41" s="115"/>
    </row>
    <row r="42" spans="1:16" ht="15">
      <c r="A42" s="218"/>
      <c r="B42" s="220"/>
      <c r="C42" s="112" t="s">
        <v>371</v>
      </c>
      <c r="D42" s="142" t="s">
        <v>251</v>
      </c>
      <c r="E42" s="142"/>
      <c r="F42" s="143"/>
      <c r="G42" s="115"/>
      <c r="H42" s="115"/>
      <c r="I42" s="115"/>
    </row>
    <row r="45" spans="1:16" ht="15">
      <c r="A45" s="144" t="s">
        <v>247</v>
      </c>
    </row>
    <row r="49" spans="1:8" ht="15">
      <c r="A49" s="144" t="s">
        <v>256</v>
      </c>
    </row>
    <row r="53" spans="1:8" ht="15">
      <c r="A53" s="144" t="s">
        <v>230</v>
      </c>
    </row>
    <row r="55" spans="1:8" s="145" customFormat="1"/>
    <row r="56" spans="1:8" s="145" customFormat="1">
      <c r="F56" s="146"/>
      <c r="G56" s="146"/>
      <c r="H56" s="146"/>
    </row>
    <row r="57" spans="1:8" s="145" customFormat="1">
      <c r="B57" s="147"/>
      <c r="F57" s="146"/>
      <c r="G57" s="146"/>
      <c r="H57" s="146"/>
    </row>
    <row r="58" spans="1:8" s="145" customFormat="1">
      <c r="F58" s="146"/>
      <c r="G58" s="146"/>
      <c r="H58" s="146"/>
    </row>
    <row r="59" spans="1:8" s="145" customFormat="1">
      <c r="F59" s="146"/>
      <c r="G59" s="146"/>
      <c r="H59" s="146"/>
    </row>
    <row r="60" spans="1:8" s="145" customFormat="1">
      <c r="F60" s="146"/>
      <c r="G60" s="146"/>
      <c r="H60" s="146"/>
    </row>
    <row r="61" spans="1:8" s="145" customFormat="1"/>
    <row r="62" spans="1:8" s="145" customFormat="1"/>
    <row r="63" spans="1:8" s="145" customFormat="1"/>
    <row r="64" spans="1:8" s="145" customFormat="1"/>
    <row r="65" s="145" customFormat="1"/>
    <row r="66" s="145" customFormat="1"/>
    <row r="67" s="145" customFormat="1"/>
    <row r="68" s="145" customFormat="1"/>
    <row r="69" s="145" customFormat="1"/>
    <row r="70" s="145" customFormat="1"/>
    <row r="71" s="145" customFormat="1"/>
    <row r="72" s="145" customFormat="1"/>
    <row r="73" s="145" customFormat="1"/>
    <row r="74" s="145" customFormat="1"/>
    <row r="75" s="145" customFormat="1"/>
    <row r="76" s="145" customFormat="1"/>
  </sheetData>
  <mergeCells count="15">
    <mergeCell ref="A35:A38"/>
    <mergeCell ref="B36:B38"/>
    <mergeCell ref="A39:A42"/>
    <mergeCell ref="B40:B42"/>
    <mergeCell ref="A1:I1"/>
    <mergeCell ref="A3:A5"/>
    <mergeCell ref="B3:B5"/>
    <mergeCell ref="C3:C5"/>
    <mergeCell ref="D3:D5"/>
    <mergeCell ref="E3:E5"/>
    <mergeCell ref="F3:I3"/>
    <mergeCell ref="F4:F5"/>
    <mergeCell ref="G4:G5"/>
    <mergeCell ref="H4:H5"/>
    <mergeCell ref="I4:I5"/>
  </mergeCells>
  <pageMargins left="0.7" right="0.7" top="0.75" bottom="0.75" header="0.3" footer="0.3"/>
  <pageSetup paperSize="9" scale="60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</vt:lpstr>
      <vt:lpstr>Разд 2</vt:lpstr>
      <vt:lpstr>'Раздел 1'!Заголовки_для_печати</vt:lpstr>
      <vt:lpstr>'Раздел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Алина Валерьевна</dc:creator>
  <cp:lastModifiedBy>Пользователь</cp:lastModifiedBy>
  <cp:lastPrinted>2024-12-20T07:00:54Z</cp:lastPrinted>
  <dcterms:created xsi:type="dcterms:W3CDTF">2020-07-22T04:26:01Z</dcterms:created>
  <dcterms:modified xsi:type="dcterms:W3CDTF">2025-01-10T09:44:39Z</dcterms:modified>
</cp:coreProperties>
</file>